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dfcmv.sharepoint.com/sites/FileServer/Shared Documents/LAS/BUSINESS CLINIC/Clinic general documents/Website Templates/"/>
    </mc:Choice>
  </mc:AlternateContent>
  <xr:revisionPtr revIDLastSave="7" documentId="8_{5CC5BF55-70C3-4CEA-AA94-8B45BD512049}" xr6:coauthVersionLast="47" xr6:coauthVersionMax="47" xr10:uidLastSave="{7D34A911-09B5-473B-9A7D-6C8927504653}"/>
  <bookViews>
    <workbookView xWindow="-120" yWindow="-120" windowWidth="29040" windowHeight="15720" xr2:uid="{325E117D-6C41-41A9-952E-58498AEAECEC}"/>
  </bookViews>
  <sheets>
    <sheet name="Bakery" sheetId="1" r:id="rId1"/>
    <sheet name="Big Game Fishing" sheetId="2" r:id="rId2"/>
    <sheet name="Boatyard" sheetId="3" r:id="rId3"/>
    <sheet name="Brick-Making" sheetId="4" r:id="rId4"/>
    <sheet name="Dive Center" sheetId="5" r:id="rId5"/>
    <sheet name="Fishing" sheetId="7" r:id="rId6"/>
    <sheet name="Garage" sheetId="8" r:id="rId7"/>
    <sheet name="Guesthouse" sheetId="9" r:id="rId8"/>
    <sheet name="Healthcare" sheetId="10" r:id="rId9"/>
    <sheet name="Printing" sheetId="11" r:id="rId10"/>
    <sheet name="Safari" sheetId="12" r:id="rId11"/>
    <sheet name="Trade" sheetId="14" r:id="rId12"/>
    <sheet name="Travel Agency" sheetId="16" r:id="rId13"/>
    <sheet name="Services (General)" sheetId="17" r:id="rId14"/>
  </sheets>
  <definedNames>
    <definedName name="_xlnm.Print_Area" localSheetId="0">Bakery!$A$1:$H$21</definedName>
    <definedName name="_xlnm.Print_Area" localSheetId="1">'Big Game Fishing'!$A$1:$G$20</definedName>
    <definedName name="_xlnm.Print_Area" localSheetId="2">Boatyard!$A$1:$G$20</definedName>
    <definedName name="_xlnm.Print_Area" localSheetId="3">'Brick-Making'!$A$1:$G$21</definedName>
    <definedName name="_xlnm.Print_Area" localSheetId="4">'Dive Center'!$A$1:$Q$44</definedName>
    <definedName name="_xlnm.Print_Area" localSheetId="6">Garage!$A$1:$G$41</definedName>
    <definedName name="_xlnm.Print_Area" localSheetId="7">Guesthouse!$A$1:$M$32</definedName>
    <definedName name="_xlnm.Print_Area" localSheetId="8">Healthcare!$A$1:$H$23</definedName>
    <definedName name="_xlnm.Print_Area" localSheetId="9">Printing!$A$1:$H$23</definedName>
    <definedName name="_xlnm.Print_Area" localSheetId="10">Safari!$A$1:$N$84</definedName>
    <definedName name="_xlnm.Print_Area" localSheetId="13">'Services (General)'!$A$1:$H$20</definedName>
    <definedName name="_xlnm.Print_Area" localSheetId="12">'Travel Agency'!#REF!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2" i="12" l="1"/>
  <c r="G4" i="8"/>
  <c r="G16" i="8"/>
  <c r="G17" i="8" s="1"/>
  <c r="M30" i="9"/>
  <c r="C29" i="9"/>
  <c r="D29" i="9"/>
  <c r="E29" i="9"/>
  <c r="F29" i="9"/>
  <c r="G29" i="9"/>
  <c r="H29" i="9"/>
  <c r="I29" i="9"/>
  <c r="J29" i="9"/>
  <c r="K29" i="9"/>
  <c r="L29" i="9"/>
  <c r="M29" i="9"/>
  <c r="C26" i="9"/>
  <c r="D26" i="9"/>
  <c r="E26" i="9"/>
  <c r="F26" i="9"/>
  <c r="G26" i="9"/>
  <c r="H26" i="9"/>
  <c r="I26" i="9"/>
  <c r="J26" i="9"/>
  <c r="K26" i="9"/>
  <c r="L26" i="9"/>
  <c r="M26" i="9"/>
  <c r="B29" i="9"/>
  <c r="B26" i="9"/>
  <c r="C23" i="9"/>
  <c r="D23" i="9"/>
  <c r="E23" i="9"/>
  <c r="F23" i="9"/>
  <c r="G23" i="9"/>
  <c r="H23" i="9"/>
  <c r="I23" i="9"/>
  <c r="J23" i="9"/>
  <c r="K23" i="9"/>
  <c r="L23" i="9"/>
  <c r="M23" i="9"/>
  <c r="B23" i="9"/>
  <c r="G4" i="10"/>
  <c r="F4" i="10"/>
  <c r="G15" i="17"/>
  <c r="H15" i="17" s="1"/>
  <c r="F15" i="17"/>
  <c r="G14" i="17"/>
  <c r="H14" i="17" s="1"/>
  <c r="F14" i="17"/>
  <c r="G13" i="17"/>
  <c r="H13" i="17" s="1"/>
  <c r="F13" i="17"/>
  <c r="H12" i="17"/>
  <c r="G12" i="17"/>
  <c r="F12" i="17"/>
  <c r="G11" i="17"/>
  <c r="H11" i="17" s="1"/>
  <c r="F11" i="17"/>
  <c r="G10" i="17"/>
  <c r="H10" i="17" s="1"/>
  <c r="F10" i="17"/>
  <c r="G9" i="17"/>
  <c r="H9" i="17" s="1"/>
  <c r="F9" i="17"/>
  <c r="G8" i="17"/>
  <c r="H8" i="17" s="1"/>
  <c r="F8" i="17"/>
  <c r="G7" i="17"/>
  <c r="H7" i="17" s="1"/>
  <c r="F7" i="17"/>
  <c r="H6" i="17"/>
  <c r="G6" i="17"/>
  <c r="F6" i="17"/>
  <c r="G5" i="17"/>
  <c r="H5" i="17" s="1"/>
  <c r="F5" i="17"/>
  <c r="H4" i="17"/>
  <c r="G4" i="17"/>
  <c r="F4" i="17"/>
  <c r="F16" i="17" s="1"/>
  <c r="L7" i="12"/>
  <c r="L6" i="12"/>
  <c r="L5" i="12"/>
  <c r="L3" i="12"/>
  <c r="K7" i="12"/>
  <c r="K6" i="12"/>
  <c r="K5" i="12"/>
  <c r="K3" i="12"/>
  <c r="I7" i="12"/>
  <c r="I6" i="12"/>
  <c r="I5" i="12"/>
  <c r="I4" i="12"/>
  <c r="I3" i="12"/>
  <c r="K84" i="12"/>
  <c r="J84" i="12"/>
  <c r="I84" i="12"/>
  <c r="G84" i="12"/>
  <c r="C84" i="12"/>
  <c r="B84" i="12"/>
  <c r="M83" i="12"/>
  <c r="M84" i="12" s="1"/>
  <c r="L83" i="12"/>
  <c r="L84" i="12" s="1"/>
  <c r="K83" i="12"/>
  <c r="J83" i="12"/>
  <c r="I83" i="12"/>
  <c r="H83" i="12"/>
  <c r="H84" i="12" s="1"/>
  <c r="G83" i="12"/>
  <c r="F83" i="12"/>
  <c r="F84" i="12" s="1"/>
  <c r="E83" i="12"/>
  <c r="E84" i="12" s="1"/>
  <c r="D83" i="12"/>
  <c r="D84" i="12" s="1"/>
  <c r="C83" i="12"/>
  <c r="B83" i="12"/>
  <c r="K82" i="12"/>
  <c r="C82" i="12"/>
  <c r="M81" i="12"/>
  <c r="L81" i="12"/>
  <c r="K81" i="12"/>
  <c r="J81" i="12"/>
  <c r="I81" i="12"/>
  <c r="H81" i="12"/>
  <c r="G81" i="12"/>
  <c r="F81" i="12"/>
  <c r="N81" i="12" s="1"/>
  <c r="E81" i="12"/>
  <c r="D81" i="12"/>
  <c r="C81" i="12"/>
  <c r="B81" i="12"/>
  <c r="M79" i="12"/>
  <c r="M82" i="12" s="1"/>
  <c r="L79" i="12"/>
  <c r="L82" i="12" s="1"/>
  <c r="K79" i="12"/>
  <c r="J79" i="12"/>
  <c r="J82" i="12" s="1"/>
  <c r="I79" i="12"/>
  <c r="I82" i="12" s="1"/>
  <c r="H79" i="12"/>
  <c r="H82" i="12" s="1"/>
  <c r="G79" i="12"/>
  <c r="G82" i="12" s="1"/>
  <c r="F79" i="12"/>
  <c r="F82" i="12" s="1"/>
  <c r="E79" i="12"/>
  <c r="E82" i="12" s="1"/>
  <c r="D79" i="12"/>
  <c r="D82" i="12" s="1"/>
  <c r="C79" i="12"/>
  <c r="B79" i="12"/>
  <c r="N77" i="12"/>
  <c r="M69" i="12"/>
  <c r="I69" i="12"/>
  <c r="G69" i="12"/>
  <c r="E69" i="12"/>
  <c r="M68" i="12"/>
  <c r="L68" i="12"/>
  <c r="L69" i="12" s="1"/>
  <c r="K68" i="12"/>
  <c r="K69" i="12" s="1"/>
  <c r="J68" i="12"/>
  <c r="J69" i="12" s="1"/>
  <c r="I68" i="12"/>
  <c r="H68" i="12"/>
  <c r="H69" i="12" s="1"/>
  <c r="G68" i="12"/>
  <c r="F68" i="12"/>
  <c r="F69" i="12" s="1"/>
  <c r="E68" i="12"/>
  <c r="D68" i="12"/>
  <c r="D69" i="12" s="1"/>
  <c r="C68" i="12"/>
  <c r="C69" i="12" s="1"/>
  <c r="B68" i="12"/>
  <c r="B69" i="12" s="1"/>
  <c r="I67" i="12"/>
  <c r="M66" i="12"/>
  <c r="L66" i="12"/>
  <c r="K66" i="12"/>
  <c r="J66" i="12"/>
  <c r="I66" i="12"/>
  <c r="H66" i="12"/>
  <c r="H67" i="12" s="1"/>
  <c r="G66" i="12"/>
  <c r="F66" i="12"/>
  <c r="F67" i="12" s="1"/>
  <c r="E66" i="12"/>
  <c r="D66" i="12"/>
  <c r="C66" i="12"/>
  <c r="B66" i="12"/>
  <c r="M64" i="12"/>
  <c r="M67" i="12" s="1"/>
  <c r="L64" i="12"/>
  <c r="L67" i="12" s="1"/>
  <c r="K64" i="12"/>
  <c r="K67" i="12" s="1"/>
  <c r="J64" i="12"/>
  <c r="J67" i="12" s="1"/>
  <c r="I64" i="12"/>
  <c r="H64" i="12"/>
  <c r="G64" i="12"/>
  <c r="G67" i="12" s="1"/>
  <c r="F64" i="12"/>
  <c r="E64" i="12"/>
  <c r="E67" i="12" s="1"/>
  <c r="D64" i="12"/>
  <c r="D67" i="12" s="1"/>
  <c r="C64" i="12"/>
  <c r="C67" i="12" s="1"/>
  <c r="B64" i="12"/>
  <c r="N62" i="12"/>
  <c r="G54" i="12"/>
  <c r="F54" i="12"/>
  <c r="M53" i="12"/>
  <c r="M54" i="12" s="1"/>
  <c r="L53" i="12"/>
  <c r="L54" i="12" s="1"/>
  <c r="K53" i="12"/>
  <c r="K54" i="12" s="1"/>
  <c r="J53" i="12"/>
  <c r="J54" i="12" s="1"/>
  <c r="I53" i="12"/>
  <c r="I54" i="12" s="1"/>
  <c r="H53" i="12"/>
  <c r="H54" i="12" s="1"/>
  <c r="G53" i="12"/>
  <c r="F53" i="12"/>
  <c r="E53" i="12"/>
  <c r="E54" i="12" s="1"/>
  <c r="D53" i="12"/>
  <c r="D54" i="12" s="1"/>
  <c r="C53" i="12"/>
  <c r="C54" i="12" s="1"/>
  <c r="B53" i="12"/>
  <c r="B54" i="12" s="1"/>
  <c r="I52" i="12"/>
  <c r="H52" i="12"/>
  <c r="M51" i="12"/>
  <c r="L51" i="12"/>
  <c r="K51" i="12"/>
  <c r="K52" i="12" s="1"/>
  <c r="J51" i="12"/>
  <c r="I51" i="12"/>
  <c r="H51" i="12"/>
  <c r="G51" i="12"/>
  <c r="F51" i="12"/>
  <c r="F52" i="12" s="1"/>
  <c r="E51" i="12"/>
  <c r="D51" i="12"/>
  <c r="C51" i="12"/>
  <c r="C52" i="12" s="1"/>
  <c r="B51" i="12"/>
  <c r="M49" i="12"/>
  <c r="M52" i="12" s="1"/>
  <c r="L49" i="12"/>
  <c r="L52" i="12" s="1"/>
  <c r="K49" i="12"/>
  <c r="J49" i="12"/>
  <c r="J52" i="12" s="1"/>
  <c r="I49" i="12"/>
  <c r="H49" i="12"/>
  <c r="G49" i="12"/>
  <c r="G52" i="12" s="1"/>
  <c r="F49" i="12"/>
  <c r="E49" i="12"/>
  <c r="E52" i="12" s="1"/>
  <c r="D49" i="12"/>
  <c r="D52" i="12" s="1"/>
  <c r="C49" i="12"/>
  <c r="B49" i="12"/>
  <c r="N47" i="12"/>
  <c r="M39" i="12"/>
  <c r="L39" i="12"/>
  <c r="G39" i="12"/>
  <c r="F39" i="12"/>
  <c r="D39" i="12"/>
  <c r="M38" i="12"/>
  <c r="L38" i="12"/>
  <c r="K38" i="12"/>
  <c r="K39" i="12" s="1"/>
  <c r="J38" i="12"/>
  <c r="J39" i="12" s="1"/>
  <c r="I38" i="12"/>
  <c r="I39" i="12" s="1"/>
  <c r="H38" i="12"/>
  <c r="H39" i="12" s="1"/>
  <c r="G38" i="12"/>
  <c r="F38" i="12"/>
  <c r="E38" i="12"/>
  <c r="E39" i="12" s="1"/>
  <c r="D38" i="12"/>
  <c r="C38" i="12"/>
  <c r="C39" i="12" s="1"/>
  <c r="B38" i="12"/>
  <c r="B39" i="12" s="1"/>
  <c r="H37" i="12"/>
  <c r="F37" i="12"/>
  <c r="M36" i="12"/>
  <c r="L36" i="12"/>
  <c r="K36" i="12"/>
  <c r="J36" i="12"/>
  <c r="I36" i="12"/>
  <c r="H36" i="12"/>
  <c r="G36" i="12"/>
  <c r="F36" i="12"/>
  <c r="E36" i="12"/>
  <c r="D36" i="12"/>
  <c r="C36" i="12"/>
  <c r="N36" i="12" s="1"/>
  <c r="B36" i="12"/>
  <c r="B35" i="12"/>
  <c r="N35" i="12" s="1"/>
  <c r="M34" i="12"/>
  <c r="M37" i="12" s="1"/>
  <c r="L34" i="12"/>
  <c r="L37" i="12" s="1"/>
  <c r="K34" i="12"/>
  <c r="K37" i="12" s="1"/>
  <c r="J34" i="12"/>
  <c r="J37" i="12" s="1"/>
  <c r="I34" i="12"/>
  <c r="I37" i="12" s="1"/>
  <c r="H34" i="12"/>
  <c r="G34" i="12"/>
  <c r="G37" i="12" s="1"/>
  <c r="F34" i="12"/>
  <c r="E34" i="12"/>
  <c r="E37" i="12" s="1"/>
  <c r="D34" i="12"/>
  <c r="D37" i="12" s="1"/>
  <c r="C34" i="12"/>
  <c r="C37" i="12" s="1"/>
  <c r="B34" i="12"/>
  <c r="B37" i="12" s="1"/>
  <c r="N37" i="12" s="1"/>
  <c r="N32" i="12"/>
  <c r="G15" i="11"/>
  <c r="H15" i="11" s="1"/>
  <c r="F15" i="11"/>
  <c r="G14" i="11"/>
  <c r="H14" i="11" s="1"/>
  <c r="F14" i="11"/>
  <c r="G13" i="11"/>
  <c r="H13" i="11" s="1"/>
  <c r="F13" i="11"/>
  <c r="H12" i="11"/>
  <c r="G12" i="11"/>
  <c r="F12" i="11"/>
  <c r="G11" i="11"/>
  <c r="H11" i="11" s="1"/>
  <c r="F11" i="11"/>
  <c r="G10" i="11"/>
  <c r="H10" i="11" s="1"/>
  <c r="F10" i="11"/>
  <c r="G9" i="11"/>
  <c r="H9" i="11" s="1"/>
  <c r="F9" i="11"/>
  <c r="G8" i="11"/>
  <c r="H8" i="11" s="1"/>
  <c r="F8" i="11"/>
  <c r="G7" i="11"/>
  <c r="H7" i="11" s="1"/>
  <c r="F7" i="11"/>
  <c r="H6" i="11"/>
  <c r="G6" i="11"/>
  <c r="F6" i="11"/>
  <c r="G5" i="11"/>
  <c r="H5" i="11" s="1"/>
  <c r="F5" i="11"/>
  <c r="G4" i="11"/>
  <c r="G16" i="11" s="1"/>
  <c r="F4" i="11"/>
  <c r="F16" i="11" s="1"/>
  <c r="G15" i="10"/>
  <c r="H15" i="10" s="1"/>
  <c r="F15" i="10"/>
  <c r="G14" i="10"/>
  <c r="H14" i="10" s="1"/>
  <c r="F14" i="10"/>
  <c r="G13" i="10"/>
  <c r="H13" i="10" s="1"/>
  <c r="F13" i="10"/>
  <c r="G12" i="10"/>
  <c r="H12" i="10" s="1"/>
  <c r="F12" i="10"/>
  <c r="G11" i="10"/>
  <c r="H11" i="10" s="1"/>
  <c r="F11" i="10"/>
  <c r="G10" i="10"/>
  <c r="H10" i="10" s="1"/>
  <c r="F10" i="10"/>
  <c r="G9" i="10"/>
  <c r="H9" i="10" s="1"/>
  <c r="F9" i="10"/>
  <c r="H8" i="10"/>
  <c r="G8" i="10"/>
  <c r="F8" i="10"/>
  <c r="H7" i="10"/>
  <c r="G7" i="10"/>
  <c r="F7" i="10"/>
  <c r="G6" i="10"/>
  <c r="H6" i="10" s="1"/>
  <c r="F6" i="10"/>
  <c r="G5" i="10"/>
  <c r="H5" i="10" s="1"/>
  <c r="F5" i="10"/>
  <c r="F16" i="10"/>
  <c r="G33" i="8"/>
  <c r="F33" i="8"/>
  <c r="G32" i="8"/>
  <c r="F32" i="8"/>
  <c r="G31" i="8"/>
  <c r="F31" i="8"/>
  <c r="G30" i="8"/>
  <c r="F30" i="8"/>
  <c r="G29" i="8"/>
  <c r="F29" i="8"/>
  <c r="G28" i="8"/>
  <c r="F28" i="8"/>
  <c r="G27" i="8"/>
  <c r="F27" i="8"/>
  <c r="G26" i="8"/>
  <c r="F26" i="8"/>
  <c r="G25" i="8"/>
  <c r="F25" i="8"/>
  <c r="G24" i="8"/>
  <c r="F24" i="8"/>
  <c r="G23" i="8"/>
  <c r="F23" i="8"/>
  <c r="G22" i="8"/>
  <c r="F22" i="8"/>
  <c r="G15" i="8"/>
  <c r="G6" i="8"/>
  <c r="G7" i="8"/>
  <c r="G8" i="8"/>
  <c r="G9" i="8"/>
  <c r="G10" i="8"/>
  <c r="G11" i="8"/>
  <c r="G12" i="8"/>
  <c r="G13" i="8"/>
  <c r="G14" i="8"/>
  <c r="G5" i="8"/>
  <c r="F15" i="8"/>
  <c r="F14" i="8"/>
  <c r="F13" i="8"/>
  <c r="F12" i="8"/>
  <c r="F11" i="8"/>
  <c r="F10" i="8"/>
  <c r="F9" i="8"/>
  <c r="F8" i="8"/>
  <c r="F7" i="8"/>
  <c r="F6" i="8"/>
  <c r="F5" i="8"/>
  <c r="F4" i="8"/>
  <c r="C20" i="7"/>
  <c r="C23" i="7" s="1"/>
  <c r="D20" i="7"/>
  <c r="D23" i="7" s="1"/>
  <c r="E20" i="7"/>
  <c r="E23" i="7" s="1"/>
  <c r="F20" i="7"/>
  <c r="F23" i="7" s="1"/>
  <c r="G20" i="7"/>
  <c r="G23" i="7" s="1"/>
  <c r="H20" i="7"/>
  <c r="H23" i="7" s="1"/>
  <c r="I20" i="7"/>
  <c r="I23" i="7" s="1"/>
  <c r="J20" i="7"/>
  <c r="J23" i="7" s="1"/>
  <c r="K20" i="7"/>
  <c r="K23" i="7" s="1"/>
  <c r="L20" i="7"/>
  <c r="L23" i="7" s="1"/>
  <c r="M20" i="7"/>
  <c r="M23" i="7" s="1"/>
  <c r="B22" i="7"/>
  <c r="B21" i="7"/>
  <c r="G11" i="4"/>
  <c r="G12" i="4"/>
  <c r="G13" i="4"/>
  <c r="G14" i="4"/>
  <c r="G15" i="4"/>
  <c r="G16" i="4"/>
  <c r="G17" i="4"/>
  <c r="G18" i="4"/>
  <c r="G10" i="4"/>
  <c r="F19" i="4"/>
  <c r="F11" i="4"/>
  <c r="F12" i="4"/>
  <c r="F13" i="4"/>
  <c r="F14" i="4"/>
  <c r="F15" i="4"/>
  <c r="F16" i="4"/>
  <c r="F17" i="4"/>
  <c r="F10" i="4"/>
  <c r="G19" i="4"/>
  <c r="G9" i="4"/>
  <c r="F9" i="4"/>
  <c r="B4" i="4" s="1"/>
  <c r="B31" i="5"/>
  <c r="C31" i="5"/>
  <c r="D31" i="5"/>
  <c r="E31" i="5"/>
  <c r="F31" i="5"/>
  <c r="G31" i="5"/>
  <c r="H31" i="5"/>
  <c r="I31" i="5"/>
  <c r="J31" i="5"/>
  <c r="K31" i="5"/>
  <c r="L31" i="5"/>
  <c r="M31" i="5"/>
  <c r="B32" i="5"/>
  <c r="C32" i="5"/>
  <c r="D32" i="5"/>
  <c r="E32" i="5"/>
  <c r="F32" i="5"/>
  <c r="G32" i="5"/>
  <c r="H32" i="5"/>
  <c r="I32" i="5"/>
  <c r="J32" i="5"/>
  <c r="K32" i="5"/>
  <c r="L32" i="5"/>
  <c r="M32" i="5"/>
  <c r="B33" i="5"/>
  <c r="C33" i="5"/>
  <c r="D33" i="5"/>
  <c r="E33" i="5"/>
  <c r="F33" i="5"/>
  <c r="G33" i="5"/>
  <c r="H33" i="5"/>
  <c r="I33" i="5"/>
  <c r="J33" i="5"/>
  <c r="K33" i="5"/>
  <c r="L33" i="5"/>
  <c r="M33" i="5"/>
  <c r="B34" i="5"/>
  <c r="C34" i="5"/>
  <c r="D34" i="5"/>
  <c r="E34" i="5"/>
  <c r="F34" i="5"/>
  <c r="G34" i="5"/>
  <c r="H34" i="5"/>
  <c r="I34" i="5"/>
  <c r="J34" i="5"/>
  <c r="K34" i="5"/>
  <c r="L34" i="5"/>
  <c r="M34" i="5"/>
  <c r="B35" i="5"/>
  <c r="C35" i="5"/>
  <c r="D35" i="5"/>
  <c r="E35" i="5"/>
  <c r="F35" i="5"/>
  <c r="G35" i="5"/>
  <c r="H35" i="5"/>
  <c r="I35" i="5"/>
  <c r="J35" i="5"/>
  <c r="K35" i="5"/>
  <c r="L35" i="5"/>
  <c r="M35" i="5"/>
  <c r="B36" i="5"/>
  <c r="C36" i="5"/>
  <c r="D36" i="5"/>
  <c r="E36" i="5"/>
  <c r="F36" i="5"/>
  <c r="G36" i="5"/>
  <c r="H36" i="5"/>
  <c r="I36" i="5"/>
  <c r="J36" i="5"/>
  <c r="K36" i="5"/>
  <c r="L36" i="5"/>
  <c r="M36" i="5"/>
  <c r="B37" i="5"/>
  <c r="C37" i="5"/>
  <c r="D37" i="5"/>
  <c r="E37" i="5"/>
  <c r="F37" i="5"/>
  <c r="G37" i="5"/>
  <c r="H37" i="5"/>
  <c r="I37" i="5"/>
  <c r="J37" i="5"/>
  <c r="K37" i="5"/>
  <c r="L37" i="5"/>
  <c r="M37" i="5"/>
  <c r="B38" i="5"/>
  <c r="C38" i="5"/>
  <c r="D38" i="5"/>
  <c r="E38" i="5"/>
  <c r="F38" i="5"/>
  <c r="G38" i="5"/>
  <c r="H38" i="5"/>
  <c r="I38" i="5"/>
  <c r="J38" i="5"/>
  <c r="K38" i="5"/>
  <c r="L38" i="5"/>
  <c r="M38" i="5"/>
  <c r="B39" i="5"/>
  <c r="C39" i="5"/>
  <c r="D39" i="5"/>
  <c r="E39" i="5"/>
  <c r="F39" i="5"/>
  <c r="G39" i="5"/>
  <c r="H39" i="5"/>
  <c r="I39" i="5"/>
  <c r="J39" i="5"/>
  <c r="K39" i="5"/>
  <c r="L39" i="5"/>
  <c r="M39" i="5"/>
  <c r="B40" i="5"/>
  <c r="C40" i="5"/>
  <c r="D40" i="5"/>
  <c r="E40" i="5"/>
  <c r="F40" i="5"/>
  <c r="G40" i="5"/>
  <c r="H40" i="5"/>
  <c r="I40" i="5"/>
  <c r="J40" i="5"/>
  <c r="K40" i="5"/>
  <c r="L40" i="5"/>
  <c r="M40" i="5"/>
  <c r="B41" i="5"/>
  <c r="C41" i="5"/>
  <c r="D41" i="5"/>
  <c r="E41" i="5"/>
  <c r="F41" i="5"/>
  <c r="G41" i="5"/>
  <c r="H41" i="5"/>
  <c r="I41" i="5"/>
  <c r="J41" i="5"/>
  <c r="K41" i="5"/>
  <c r="L41" i="5"/>
  <c r="M41" i="5"/>
  <c r="B42" i="5"/>
  <c r="C42" i="5"/>
  <c r="D42" i="5"/>
  <c r="E42" i="5"/>
  <c r="F42" i="5"/>
  <c r="G42" i="5"/>
  <c r="H42" i="5"/>
  <c r="I42" i="5"/>
  <c r="J42" i="5"/>
  <c r="K42" i="5"/>
  <c r="L42" i="5"/>
  <c r="M42" i="5"/>
  <c r="C30" i="5"/>
  <c r="D30" i="5"/>
  <c r="E30" i="5"/>
  <c r="F30" i="5"/>
  <c r="G30" i="5"/>
  <c r="H30" i="5"/>
  <c r="I30" i="5"/>
  <c r="J30" i="5"/>
  <c r="K30" i="5"/>
  <c r="L30" i="5"/>
  <c r="M30" i="5"/>
  <c r="B30" i="5"/>
  <c r="G6" i="3"/>
  <c r="G7" i="3"/>
  <c r="G8" i="3"/>
  <c r="G9" i="3"/>
  <c r="G10" i="3"/>
  <c r="G11" i="3"/>
  <c r="G12" i="3"/>
  <c r="G5" i="3"/>
  <c r="G4" i="3"/>
  <c r="F6" i="1"/>
  <c r="F7" i="1"/>
  <c r="H12" i="1"/>
  <c r="H14" i="1"/>
  <c r="G6" i="1"/>
  <c r="H6" i="1" s="1"/>
  <c r="G7" i="1"/>
  <c r="H7" i="1" s="1"/>
  <c r="G8" i="1"/>
  <c r="H8" i="1" s="1"/>
  <c r="G9" i="1"/>
  <c r="H9" i="1" s="1"/>
  <c r="G10" i="1"/>
  <c r="H10" i="1" s="1"/>
  <c r="G11" i="1"/>
  <c r="H11" i="1" s="1"/>
  <c r="G12" i="1"/>
  <c r="G13" i="1"/>
  <c r="H13" i="1" s="1"/>
  <c r="G14" i="1"/>
  <c r="C23" i="12"/>
  <c r="C24" i="12" s="1"/>
  <c r="D23" i="12"/>
  <c r="D24" i="12" s="1"/>
  <c r="E23" i="12"/>
  <c r="E24" i="12" s="1"/>
  <c r="F23" i="12"/>
  <c r="F24" i="12" s="1"/>
  <c r="G23" i="12"/>
  <c r="G24" i="12" s="1"/>
  <c r="H23" i="12"/>
  <c r="H24" i="12" s="1"/>
  <c r="I23" i="12"/>
  <c r="I24" i="12" s="1"/>
  <c r="J23" i="12"/>
  <c r="J24" i="12" s="1"/>
  <c r="K23" i="12"/>
  <c r="K24" i="12" s="1"/>
  <c r="L23" i="12"/>
  <c r="L24" i="12" s="1"/>
  <c r="M23" i="12"/>
  <c r="M24" i="12" s="1"/>
  <c r="B23" i="12"/>
  <c r="B24" i="12" s="1"/>
  <c r="C21" i="12"/>
  <c r="D21" i="12"/>
  <c r="E21" i="12"/>
  <c r="F21" i="12"/>
  <c r="G21" i="12"/>
  <c r="H21" i="12"/>
  <c r="I21" i="12"/>
  <c r="J21" i="12"/>
  <c r="K21" i="12"/>
  <c r="L21" i="12"/>
  <c r="M21" i="12"/>
  <c r="B21" i="12"/>
  <c r="C19" i="12"/>
  <c r="D19" i="12"/>
  <c r="E19" i="12"/>
  <c r="F19" i="12"/>
  <c r="G19" i="12"/>
  <c r="H19" i="12"/>
  <c r="I19" i="12"/>
  <c r="J19" i="12"/>
  <c r="K19" i="12"/>
  <c r="L19" i="12"/>
  <c r="M19" i="12"/>
  <c r="B19" i="12"/>
  <c r="B20" i="12"/>
  <c r="N20" i="12" s="1"/>
  <c r="N17" i="12"/>
  <c r="B20" i="7"/>
  <c r="F6" i="3"/>
  <c r="F5" i="3"/>
  <c r="F4" i="3"/>
  <c r="E10" i="2"/>
  <c r="F10" i="2" s="1"/>
  <c r="E11" i="2"/>
  <c r="F11" i="2" s="1"/>
  <c r="E12" i="2"/>
  <c r="F12" i="2" s="1"/>
  <c r="E13" i="2"/>
  <c r="F13" i="2" s="1"/>
  <c r="E14" i="2"/>
  <c r="F14" i="2" s="1"/>
  <c r="E15" i="2"/>
  <c r="F15" i="2" s="1"/>
  <c r="E16" i="2"/>
  <c r="F16" i="2" s="1"/>
  <c r="E17" i="2"/>
  <c r="F17" i="2" s="1"/>
  <c r="E18" i="2"/>
  <c r="F18" i="2" s="1"/>
  <c r="E9" i="2"/>
  <c r="F9" i="2" s="1"/>
  <c r="N43" i="16"/>
  <c r="M41" i="16"/>
  <c r="M42" i="16" s="1"/>
  <c r="L41" i="16"/>
  <c r="L42" i="16" s="1"/>
  <c r="K41" i="16"/>
  <c r="K42" i="16" s="1"/>
  <c r="J41" i="16"/>
  <c r="J42" i="16" s="1"/>
  <c r="I41" i="16"/>
  <c r="I42" i="16" s="1"/>
  <c r="H41" i="16"/>
  <c r="H42" i="16" s="1"/>
  <c r="G41" i="16"/>
  <c r="G42" i="16" s="1"/>
  <c r="F41" i="16"/>
  <c r="F42" i="16" s="1"/>
  <c r="E41" i="16"/>
  <c r="E42" i="16" s="1"/>
  <c r="D41" i="16"/>
  <c r="D42" i="16" s="1"/>
  <c r="C41" i="16"/>
  <c r="C42" i="16" s="1"/>
  <c r="B41" i="16"/>
  <c r="N40" i="16"/>
  <c r="M39" i="16"/>
  <c r="L39" i="16"/>
  <c r="K39" i="16"/>
  <c r="J39" i="16"/>
  <c r="I39" i="16"/>
  <c r="H39" i="16"/>
  <c r="G39" i="16"/>
  <c r="F39" i="16"/>
  <c r="E39" i="16"/>
  <c r="D39" i="16"/>
  <c r="C39" i="16"/>
  <c r="B39" i="16"/>
  <c r="M33" i="16"/>
  <c r="M34" i="16" s="1"/>
  <c r="L33" i="16"/>
  <c r="L34" i="16" s="1"/>
  <c r="K33" i="16"/>
  <c r="K34" i="16" s="1"/>
  <c r="J33" i="16"/>
  <c r="J34" i="16" s="1"/>
  <c r="I33" i="16"/>
  <c r="I34" i="16" s="1"/>
  <c r="H33" i="16"/>
  <c r="H34" i="16" s="1"/>
  <c r="G33" i="16"/>
  <c r="G34" i="16" s="1"/>
  <c r="F33" i="16"/>
  <c r="F34" i="16" s="1"/>
  <c r="E33" i="16"/>
  <c r="E34" i="16" s="1"/>
  <c r="D33" i="16"/>
  <c r="D34" i="16" s="1"/>
  <c r="C33" i="16"/>
  <c r="C34" i="16" s="1"/>
  <c r="B33" i="16"/>
  <c r="N32" i="16"/>
  <c r="M31" i="16"/>
  <c r="L31" i="16"/>
  <c r="K31" i="16"/>
  <c r="J31" i="16"/>
  <c r="I31" i="16"/>
  <c r="H31" i="16"/>
  <c r="G31" i="16"/>
  <c r="F31" i="16"/>
  <c r="E31" i="16"/>
  <c r="D31" i="16"/>
  <c r="C31" i="16"/>
  <c r="B31" i="16"/>
  <c r="M25" i="16"/>
  <c r="M26" i="16" s="1"/>
  <c r="L25" i="16"/>
  <c r="L26" i="16" s="1"/>
  <c r="K25" i="16"/>
  <c r="K26" i="16" s="1"/>
  <c r="J25" i="16"/>
  <c r="J26" i="16" s="1"/>
  <c r="I25" i="16"/>
  <c r="I26" i="16" s="1"/>
  <c r="H25" i="16"/>
  <c r="H26" i="16" s="1"/>
  <c r="G25" i="16"/>
  <c r="G26" i="16" s="1"/>
  <c r="F25" i="16"/>
  <c r="F26" i="16" s="1"/>
  <c r="E25" i="16"/>
  <c r="E26" i="16" s="1"/>
  <c r="D25" i="16"/>
  <c r="D26" i="16" s="1"/>
  <c r="C25" i="16"/>
  <c r="C26" i="16" s="1"/>
  <c r="B25" i="16"/>
  <c r="N24" i="16"/>
  <c r="M23" i="16"/>
  <c r="L23" i="16"/>
  <c r="K23" i="16"/>
  <c r="J23" i="16"/>
  <c r="I23" i="16"/>
  <c r="H23" i="16"/>
  <c r="G23" i="16"/>
  <c r="F23" i="16"/>
  <c r="E23" i="16"/>
  <c r="D23" i="16"/>
  <c r="C23" i="16"/>
  <c r="B23" i="16"/>
  <c r="M17" i="16"/>
  <c r="M18" i="16" s="1"/>
  <c r="L17" i="16"/>
  <c r="L18" i="16" s="1"/>
  <c r="K17" i="16"/>
  <c r="K18" i="16" s="1"/>
  <c r="J17" i="16"/>
  <c r="J18" i="16" s="1"/>
  <c r="I17" i="16"/>
  <c r="I18" i="16" s="1"/>
  <c r="H17" i="16"/>
  <c r="H18" i="16" s="1"/>
  <c r="G17" i="16"/>
  <c r="G18" i="16" s="1"/>
  <c r="F17" i="16"/>
  <c r="F18" i="16" s="1"/>
  <c r="E17" i="16"/>
  <c r="E18" i="16" s="1"/>
  <c r="D17" i="16"/>
  <c r="D18" i="16" s="1"/>
  <c r="C17" i="16"/>
  <c r="C18" i="16" s="1"/>
  <c r="B17" i="16"/>
  <c r="N16" i="16"/>
  <c r="M15" i="16"/>
  <c r="L15" i="16"/>
  <c r="K15" i="16"/>
  <c r="J15" i="16"/>
  <c r="I15" i="16"/>
  <c r="H15" i="16"/>
  <c r="G15" i="16"/>
  <c r="F15" i="16"/>
  <c r="E15" i="16"/>
  <c r="D15" i="16"/>
  <c r="C15" i="16"/>
  <c r="B15" i="16"/>
  <c r="M9" i="16"/>
  <c r="M10" i="16" s="1"/>
  <c r="L9" i="16"/>
  <c r="L10" i="16" s="1"/>
  <c r="K9" i="16"/>
  <c r="K10" i="16" s="1"/>
  <c r="J9" i="16"/>
  <c r="J10" i="16" s="1"/>
  <c r="I9" i="16"/>
  <c r="I10" i="16" s="1"/>
  <c r="H9" i="16"/>
  <c r="H10" i="16" s="1"/>
  <c r="G9" i="16"/>
  <c r="G10" i="16" s="1"/>
  <c r="F9" i="16"/>
  <c r="F10" i="16" s="1"/>
  <c r="E9" i="16"/>
  <c r="E10" i="16" s="1"/>
  <c r="D9" i="16"/>
  <c r="D10" i="16" s="1"/>
  <c r="C9" i="16"/>
  <c r="C10" i="16" s="1"/>
  <c r="B9" i="16"/>
  <c r="N8" i="16"/>
  <c r="M7" i="16"/>
  <c r="L7" i="16"/>
  <c r="K7" i="16"/>
  <c r="J7" i="16"/>
  <c r="I7" i="16"/>
  <c r="H7" i="16"/>
  <c r="G7" i="16"/>
  <c r="F7" i="16"/>
  <c r="E7" i="16"/>
  <c r="D7" i="16"/>
  <c r="C7" i="16"/>
  <c r="B7" i="16"/>
  <c r="G34" i="8" l="1"/>
  <c r="G35" i="8" s="1"/>
  <c r="G16" i="17"/>
  <c r="H16" i="17"/>
  <c r="H17" i="17" s="1"/>
  <c r="B50" i="12"/>
  <c r="N50" i="12" s="1"/>
  <c r="N79" i="12"/>
  <c r="N83" i="12"/>
  <c r="N84" i="12" s="1"/>
  <c r="N64" i="12"/>
  <c r="N66" i="12"/>
  <c r="N68" i="12"/>
  <c r="N69" i="12" s="1"/>
  <c r="N51" i="12"/>
  <c r="N49" i="12"/>
  <c r="N53" i="12"/>
  <c r="N54" i="12" s="1"/>
  <c r="N34" i="12"/>
  <c r="N38" i="12"/>
  <c r="H4" i="11"/>
  <c r="H16" i="11"/>
  <c r="H17" i="11" s="1"/>
  <c r="G16" i="10"/>
  <c r="H4" i="10"/>
  <c r="B23" i="7"/>
  <c r="B20" i="3"/>
  <c r="N21" i="12"/>
  <c r="N19" i="12"/>
  <c r="N23" i="12"/>
  <c r="N24" i="12" s="1"/>
  <c r="H22" i="12"/>
  <c r="G22" i="12"/>
  <c r="B22" i="12"/>
  <c r="N22" i="12" s="1"/>
  <c r="F22" i="12"/>
  <c r="J22" i="12"/>
  <c r="M22" i="12"/>
  <c r="E22" i="12"/>
  <c r="I22" i="12"/>
  <c r="L22" i="12"/>
  <c r="D22" i="12"/>
  <c r="K22" i="12"/>
  <c r="C22" i="12"/>
  <c r="B10" i="16"/>
  <c r="N9" i="16"/>
  <c r="N10" i="16" s="1"/>
  <c r="B18" i="16"/>
  <c r="N17" i="16"/>
  <c r="N18" i="16" s="1"/>
  <c r="B26" i="16"/>
  <c r="N25" i="16"/>
  <c r="N26" i="16" s="1"/>
  <c r="B34" i="16"/>
  <c r="N33" i="16"/>
  <c r="N34" i="16" s="1"/>
  <c r="B42" i="16"/>
  <c r="N41" i="16"/>
  <c r="N42" i="16" s="1"/>
  <c r="H16" i="10" l="1"/>
  <c r="H17" i="10" s="1"/>
  <c r="N39" i="12"/>
  <c r="K4" i="12" s="1"/>
  <c r="K8" i="12" s="1"/>
  <c r="L4" i="12"/>
  <c r="L8" i="12" s="1"/>
  <c r="B52" i="12"/>
  <c r="F8" i="1"/>
  <c r="F9" i="1"/>
  <c r="F10" i="1"/>
  <c r="F11" i="1"/>
  <c r="F12" i="1"/>
  <c r="F13" i="1"/>
  <c r="F14" i="1"/>
  <c r="F15" i="1"/>
  <c r="F5" i="1"/>
  <c r="F4" i="1"/>
  <c r="D17" i="14"/>
  <c r="D16" i="14"/>
  <c r="D12" i="14"/>
  <c r="E11" i="14"/>
  <c r="D11" i="14"/>
  <c r="E10" i="14"/>
  <c r="D10" i="14"/>
  <c r="D9" i="14"/>
  <c r="E9" i="14" s="1"/>
  <c r="E12" i="14" s="1"/>
  <c r="E5" i="14"/>
  <c r="E4" i="14"/>
  <c r="E3" i="14"/>
  <c r="E6" i="14" s="1"/>
  <c r="N52" i="12" l="1"/>
  <c r="B65" i="12"/>
  <c r="B20" i="1"/>
  <c r="F16" i="1"/>
  <c r="E13" i="14"/>
  <c r="N65" i="12" l="1"/>
  <c r="B67" i="12"/>
  <c r="N67" i="12" l="1"/>
  <c r="B80" i="12"/>
  <c r="N80" i="12" l="1"/>
  <c r="B82" i="12"/>
  <c r="N82" i="12" s="1"/>
  <c r="C21" i="9"/>
  <c r="D21" i="9" l="1"/>
  <c r="E21" i="9" l="1"/>
  <c r="F21" i="9" l="1"/>
  <c r="G21" i="9" l="1"/>
  <c r="H21" i="9" l="1"/>
  <c r="I21" i="9" l="1"/>
  <c r="J21" i="9" l="1"/>
  <c r="K21" i="9" l="1"/>
  <c r="L21" i="9" l="1"/>
  <c r="M21" i="9" l="1"/>
  <c r="M24" i="9" l="1"/>
  <c r="M27" i="9"/>
  <c r="M31" i="9" l="1"/>
  <c r="M25" i="7" l="1"/>
  <c r="M26" i="7" s="1"/>
  <c r="M24" i="7" s="1"/>
  <c r="L25" i="7"/>
  <c r="L26" i="7" s="1"/>
  <c r="L24" i="7" s="1"/>
  <c r="K25" i="7"/>
  <c r="K26" i="7" s="1"/>
  <c r="K24" i="7" s="1"/>
  <c r="J25" i="7"/>
  <c r="J26" i="7" s="1"/>
  <c r="J24" i="7" s="1"/>
  <c r="I25" i="7"/>
  <c r="I26" i="7" s="1"/>
  <c r="I24" i="7" s="1"/>
  <c r="H25" i="7"/>
  <c r="H26" i="7" s="1"/>
  <c r="H24" i="7" s="1"/>
  <c r="G25" i="7"/>
  <c r="G26" i="7" s="1"/>
  <c r="G24" i="7" s="1"/>
  <c r="F25" i="7"/>
  <c r="F26" i="7" s="1"/>
  <c r="F24" i="7" s="1"/>
  <c r="E25" i="7"/>
  <c r="E26" i="7" s="1"/>
  <c r="E24" i="7" s="1"/>
  <c r="D25" i="7"/>
  <c r="D26" i="7" s="1"/>
  <c r="D24" i="7" s="1"/>
  <c r="C25" i="7"/>
  <c r="C26" i="7" s="1"/>
  <c r="C24" i="7" s="1"/>
  <c r="B25" i="7"/>
  <c r="B26" i="7" s="1"/>
  <c r="B24" i="7" s="1"/>
  <c r="L27" i="7" l="1"/>
  <c r="A42" i="5" l="1"/>
  <c r="A41" i="5"/>
  <c r="A40" i="5"/>
  <c r="A39" i="5"/>
  <c r="A38" i="5"/>
  <c r="A37" i="5"/>
  <c r="A36" i="5"/>
  <c r="A35" i="5"/>
  <c r="A34" i="5"/>
  <c r="A33" i="5"/>
  <c r="A32" i="5"/>
  <c r="A31" i="5"/>
  <c r="A30" i="5"/>
  <c r="M43" i="5"/>
  <c r="H43" i="5"/>
  <c r="G43" i="5"/>
  <c r="F43" i="5"/>
  <c r="E43" i="5"/>
  <c r="O42" i="5"/>
  <c r="N42" i="5" s="1"/>
  <c r="O41" i="5"/>
  <c r="O40" i="5"/>
  <c r="O39" i="5"/>
  <c r="N39" i="5" s="1"/>
  <c r="O38" i="5"/>
  <c r="N38" i="5" s="1"/>
  <c r="O37" i="5"/>
  <c r="O36" i="5"/>
  <c r="O35" i="5"/>
  <c r="O34" i="5"/>
  <c r="N34" i="5" s="1"/>
  <c r="O33" i="5"/>
  <c r="O32" i="5"/>
  <c r="O31" i="5"/>
  <c r="O30" i="5"/>
  <c r="P37" i="5" l="1"/>
  <c r="N37" i="5"/>
  <c r="P42" i="5"/>
  <c r="P38" i="5"/>
  <c r="P33" i="5"/>
  <c r="N33" i="5"/>
  <c r="P31" i="5"/>
  <c r="N31" i="5"/>
  <c r="P39" i="5"/>
  <c r="P30" i="5"/>
  <c r="N30" i="5"/>
  <c r="P34" i="5"/>
  <c r="P40" i="5"/>
  <c r="N40" i="5"/>
  <c r="P36" i="5"/>
  <c r="N36" i="5"/>
  <c r="P32" i="5"/>
  <c r="N32" i="5"/>
  <c r="P35" i="5"/>
  <c r="N35" i="5"/>
  <c r="P41" i="5"/>
  <c r="N41" i="5"/>
  <c r="I43" i="5"/>
  <c r="J43" i="5"/>
  <c r="C43" i="5"/>
  <c r="K43" i="5"/>
  <c r="D43" i="5"/>
  <c r="L43" i="5"/>
  <c r="B43" i="5"/>
  <c r="N43" i="5" l="1"/>
  <c r="N44" i="5" s="1"/>
  <c r="F14" i="3" l="1"/>
  <c r="D14" i="3" s="1"/>
  <c r="G14" i="3" s="1"/>
  <c r="F13" i="3"/>
  <c r="D13" i="3" s="1"/>
  <c r="G13" i="3" s="1"/>
  <c r="G15" i="3" s="1"/>
  <c r="G16" i="3" s="1"/>
  <c r="G18" i="2"/>
  <c r="G10" i="2"/>
  <c r="G9" i="2"/>
  <c r="G19" i="2" l="1"/>
  <c r="G20" i="2" s="1"/>
  <c r="G5" i="1"/>
  <c r="H5" i="1" s="1"/>
  <c r="G15" i="1"/>
  <c r="H15" i="1" s="1"/>
  <c r="H16" i="1" s="1"/>
  <c r="H17" i="1" s="1"/>
  <c r="G4" i="1"/>
  <c r="H4" i="1" l="1"/>
  <c r="G16" i="1"/>
  <c r="G20" i="4"/>
  <c r="G21" i="4" s="1"/>
  <c r="F18" i="4"/>
</calcChain>
</file>

<file path=xl/sharedStrings.xml><?xml version="1.0" encoding="utf-8"?>
<sst xmlns="http://schemas.openxmlformats.org/spreadsheetml/2006/main" count="535" uniqueCount="221">
  <si>
    <t>Sales Assumption: Bakery</t>
  </si>
  <si>
    <t>All amounts in MVR</t>
  </si>
  <si>
    <t>Production</t>
  </si>
  <si>
    <t>Sales</t>
  </si>
  <si>
    <r>
      <t>FOR SDFC USE ONLY (</t>
    </r>
    <r>
      <rPr>
        <b/>
        <sz val="10"/>
        <color rgb="FFFF0000"/>
        <rFont val="Calibri"/>
        <family val="2"/>
        <scheme val="minor"/>
      </rPr>
      <t>DO NOT FILL</t>
    </r>
    <r>
      <rPr>
        <b/>
        <sz val="10"/>
        <color theme="1"/>
        <rFont val="Calibri"/>
        <family val="2"/>
        <scheme val="minor"/>
      </rPr>
      <t>)</t>
    </r>
  </si>
  <si>
    <t>Type of product</t>
  </si>
  <si>
    <t>Max. Daily Production Capacity (units)</t>
  </si>
  <si>
    <t>Cost of Production (Ingredient Cost)</t>
  </si>
  <si>
    <t>Selling Price</t>
  </si>
  <si>
    <t>Units sold daily</t>
  </si>
  <si>
    <r>
      <t>Calculated COS%  (</t>
    </r>
    <r>
      <rPr>
        <b/>
        <sz val="10"/>
        <color rgb="FFFF0000"/>
        <rFont val="Calibri"/>
        <family val="2"/>
        <scheme val="minor"/>
      </rPr>
      <t>Do not fill</t>
    </r>
    <r>
      <rPr>
        <b/>
        <sz val="10"/>
        <color theme="1"/>
        <rFont val="Calibri"/>
        <family val="2"/>
        <scheme val="minor"/>
      </rPr>
      <t>)</t>
    </r>
  </si>
  <si>
    <r>
      <t>Daily Sales (</t>
    </r>
    <r>
      <rPr>
        <b/>
        <sz val="10"/>
        <color rgb="FFFF0000"/>
        <rFont val="Calibri"/>
        <family val="2"/>
        <scheme val="minor"/>
      </rPr>
      <t>Do not fill</t>
    </r>
    <r>
      <rPr>
        <b/>
        <sz val="10"/>
        <color theme="1"/>
        <rFont val="Calibri"/>
        <family val="2"/>
        <scheme val="minor"/>
      </rPr>
      <t>)</t>
    </r>
  </si>
  <si>
    <r>
      <t>Monthly Sales (</t>
    </r>
    <r>
      <rPr>
        <b/>
        <sz val="10"/>
        <color rgb="FFFF0000"/>
        <rFont val="Calibri"/>
        <family val="2"/>
        <scheme val="minor"/>
      </rPr>
      <t>Do not fill</t>
    </r>
    <r>
      <rPr>
        <b/>
        <sz val="10"/>
        <color theme="1"/>
        <rFont val="Calibri"/>
        <family val="2"/>
        <scheme val="minor"/>
      </rPr>
      <t>)</t>
    </r>
  </si>
  <si>
    <t>Type 1: (Eg: White Bread)</t>
  </si>
  <si>
    <t>Type 2: (Eg: Brown Bread)</t>
  </si>
  <si>
    <t>Type 3: (Eg: Milk Buns)</t>
  </si>
  <si>
    <t>Total Monthly/Daily</t>
  </si>
  <si>
    <t>Total Revenue Year 1 (this should be on your Projections/Forecast as Year 1 Revenue)</t>
  </si>
  <si>
    <t>.</t>
  </si>
  <si>
    <t>Growth Rate and Cost of Sales</t>
  </si>
  <si>
    <t>%</t>
  </si>
  <si>
    <t>Calculated Average COS %</t>
  </si>
  <si>
    <t>How much do you expect the sales to grow every year?</t>
  </si>
  <si>
    <t>1. Cost Of Sales and Sales Growth</t>
  </si>
  <si>
    <t>Cost of fuel per litre (MVR)</t>
  </si>
  <si>
    <t>Engine fuel consumption per kilometre (litres)</t>
  </si>
  <si>
    <t>Sales Assumptions (Big Game Fishing)</t>
  </si>
  <si>
    <t>Please fill the below sections</t>
  </si>
  <si>
    <r>
      <t xml:space="preserve">FOR SDFC USE ONLY </t>
    </r>
    <r>
      <rPr>
        <b/>
        <sz val="10"/>
        <color rgb="FFFF0000"/>
        <rFont val="Calibri"/>
        <family val="2"/>
        <scheme val="minor"/>
      </rPr>
      <t>(DO NOT FILL)</t>
    </r>
  </si>
  <si>
    <t>Packages (please enter package/service name)</t>
  </si>
  <si>
    <t>Distance travelled in Kilometres</t>
  </si>
  <si>
    <t>Average no. of trips per month</t>
  </si>
  <si>
    <t>Rates per trip (MVR)</t>
  </si>
  <si>
    <t>Calculated Cost of Sale</t>
  </si>
  <si>
    <t xml:space="preserve">Calculated COS% </t>
  </si>
  <si>
    <t>Calculated monthly revenue</t>
  </si>
  <si>
    <t>Fishing Package 1</t>
  </si>
  <si>
    <t>Fishing Package 2</t>
  </si>
  <si>
    <t>Total Monthly Sales</t>
  </si>
  <si>
    <t>Sales Assumption: Boatyard</t>
  </si>
  <si>
    <r>
      <t xml:space="preserve">FOR SDFC USE </t>
    </r>
    <r>
      <rPr>
        <b/>
        <sz val="10"/>
        <color rgb="FFFF0000"/>
        <rFont val="Calibri"/>
        <family val="2"/>
        <scheme val="minor"/>
      </rPr>
      <t>(DO NOT FILL)</t>
    </r>
  </si>
  <si>
    <t>Revenue generating activities (please specify size)</t>
  </si>
  <si>
    <t>Maximum Production Capacity</t>
  </si>
  <si>
    <t>Cost of Production (Material Cost)</t>
  </si>
  <si>
    <t>Orders received per month</t>
  </si>
  <si>
    <t xml:space="preserve">Monthly Sales </t>
  </si>
  <si>
    <t>Boat building (fiberglass)</t>
  </si>
  <si>
    <t>Forecasted annual sales growth rate %</t>
  </si>
  <si>
    <t>Calculated Average COS%</t>
  </si>
  <si>
    <t>1. Production Capacity, Sales Growth and COS</t>
  </si>
  <si>
    <t>Answer</t>
  </si>
  <si>
    <t>Expected improvement to the maximum production capacity with loan funds (no. of bricks)</t>
  </si>
  <si>
    <r>
      <t>Calculated average COS (</t>
    </r>
    <r>
      <rPr>
        <b/>
        <sz val="10"/>
        <color rgb="FFFF0000"/>
        <rFont val="Calibri"/>
        <family val="2"/>
        <scheme val="minor"/>
      </rPr>
      <t>do not fill</t>
    </r>
    <r>
      <rPr>
        <sz val="10"/>
        <color theme="1"/>
        <rFont val="Calibri"/>
        <family val="2"/>
        <scheme val="minor"/>
      </rPr>
      <t>)</t>
    </r>
  </si>
  <si>
    <t xml:space="preserve"> Sales Assumption: Brick-Making</t>
  </si>
  <si>
    <t>Maximum Production Capacity per month</t>
  </si>
  <si>
    <t>Boat building (Fiberglass)</t>
  </si>
  <si>
    <t>2. Rates &amp; No. of customers taking each service</t>
  </si>
  <si>
    <t>All amounts in USD</t>
  </si>
  <si>
    <t>No. of customers expected to take this service per month</t>
  </si>
  <si>
    <t>Service Name</t>
  </si>
  <si>
    <t>Distance Travelled in KM per trip</t>
  </si>
  <si>
    <t>Selling Price (USD)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</si>
  <si>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</si>
  <si>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</si>
  <si>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</si>
  <si>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</si>
  <si>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</si>
  <si>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</si>
  <si>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</si>
  <si>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</si>
  <si>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</si>
  <si>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</si>
  <si>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</si>
  <si>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</si>
  <si>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Dive Service 1 (please enter name)</t>
  </si>
  <si>
    <t>Please do not fill the below table</t>
  </si>
  <si>
    <r>
      <t xml:space="preserve">Sales Assumption (Dive/ water sports center) - </t>
    </r>
    <r>
      <rPr>
        <b/>
        <sz val="10"/>
        <color rgb="FFFF0000"/>
        <rFont val="Calibri"/>
        <family val="2"/>
        <scheme val="minor"/>
      </rPr>
      <t>Do not fill</t>
    </r>
  </si>
  <si>
    <t>Total</t>
  </si>
  <si>
    <t xml:space="preserve">COS in USD </t>
  </si>
  <si>
    <t>Engine fuel consumption per hour (litres)</t>
  </si>
  <si>
    <t>Food cost per day on trips</t>
  </si>
  <si>
    <t>Ice cost per KG</t>
  </si>
  <si>
    <t>Amount of ice in taken in KG per trip</t>
  </si>
  <si>
    <t>Sales Assumption (Fishing)</t>
  </si>
  <si>
    <t>Fishing</t>
  </si>
  <si>
    <t>No. of trips per month</t>
  </si>
  <si>
    <t>Average no. of days per fishing trip</t>
  </si>
  <si>
    <t>Engine running hours per trip (hours)</t>
  </si>
  <si>
    <t>Sales:</t>
  </si>
  <si>
    <t>Average KG caught per trip</t>
  </si>
  <si>
    <t>Average MVR earned per KG</t>
  </si>
  <si>
    <r>
      <t xml:space="preserve">FOR SDFC USE ONLY </t>
    </r>
    <r>
      <rPr>
        <b/>
        <sz val="10"/>
        <color rgb="FFFF0000"/>
        <rFont val="Calibri"/>
        <family val="2"/>
        <scheme val="minor"/>
      </rPr>
      <t>(</t>
    </r>
    <r>
      <rPr>
        <b/>
        <i/>
        <sz val="10"/>
        <color rgb="FFFF0000"/>
        <rFont val="Calibri"/>
        <family val="2"/>
        <scheme val="minor"/>
      </rPr>
      <t>do not fill)</t>
    </r>
  </si>
  <si>
    <t xml:space="preserve">Calculated Fuel Consumption For the Month </t>
  </si>
  <si>
    <t xml:space="preserve">Calculated Food Consumption For the Month </t>
  </si>
  <si>
    <t xml:space="preserve">Calculated Ice Consumption For the Month </t>
  </si>
  <si>
    <t>Total Cost of Sales</t>
  </si>
  <si>
    <t>COS %</t>
  </si>
  <si>
    <t xml:space="preserve">Total sales per trip </t>
  </si>
  <si>
    <t xml:space="preserve">Total sales for the month </t>
  </si>
  <si>
    <t>Sales Assumption: Garage</t>
  </si>
  <si>
    <t>Max.   Capacity (units)</t>
  </si>
  <si>
    <t xml:space="preserve">Cost of providing this service </t>
  </si>
  <si>
    <t>Selling Price to Customers</t>
  </si>
  <si>
    <t>Service Requests Per Month</t>
  </si>
  <si>
    <t>Overhaul</t>
  </si>
  <si>
    <t>Tyre Change</t>
  </si>
  <si>
    <t>Sales Assumption: Spare Parts</t>
  </si>
  <si>
    <t>Item Name</t>
  </si>
  <si>
    <t xml:space="preserve">Cost of buying this product from the supplier </t>
  </si>
  <si>
    <t>Units Sold Per Month</t>
  </si>
  <si>
    <t>Tyre</t>
  </si>
  <si>
    <t>Brake</t>
  </si>
  <si>
    <t>Please fill the following table</t>
  </si>
  <si>
    <t>Answers</t>
  </si>
  <si>
    <t>4-wheel catering capacity at a time</t>
  </si>
  <si>
    <t>Heavy vehicle catering capacity at a time</t>
  </si>
  <si>
    <t>Motorbike catering capacity at a time</t>
  </si>
  <si>
    <t>Prices and Rates</t>
  </si>
  <si>
    <t>Product/Service</t>
  </si>
  <si>
    <t>Cost of 
Service /Product</t>
  </si>
  <si>
    <t>F&amp;B  Rates (MVR)</t>
  </si>
  <si>
    <t>Average price of one meal (lunch/dinner)</t>
  </si>
  <si>
    <t>Activities and Excursion Rates per pax (MVR)</t>
  </si>
  <si>
    <t>Canoe Ride</t>
  </si>
  <si>
    <t>Banana Ride</t>
  </si>
  <si>
    <t>Jet Ski</t>
  </si>
  <si>
    <t>Sales Assumption (Guest House)</t>
  </si>
  <si>
    <t>Average room rate</t>
  </si>
  <si>
    <t>Number of rooms</t>
  </si>
  <si>
    <t>Expected occupancy</t>
  </si>
  <si>
    <t>Total Monthly Room Sales</t>
  </si>
  <si>
    <t>Total Revenue from Rooms for Year 1</t>
  </si>
  <si>
    <t>What percentage of occupied guests are expected to take meals?</t>
  </si>
  <si>
    <t>Total Monthly F&amp;B Sales</t>
  </si>
  <si>
    <t>Total Revenue from F&amp;B for Year 1</t>
  </si>
  <si>
    <t>What percentage of occupied guests are expected to take excursions?</t>
  </si>
  <si>
    <t>Total Monthly Excursion Sales</t>
  </si>
  <si>
    <t>Total Revenue from Excursions and Activities for Year 1</t>
  </si>
  <si>
    <t>Sales Assumption: Healthcare Services (General)</t>
  </si>
  <si>
    <t>Max. Daily Appointment Capacity</t>
  </si>
  <si>
    <t>Cost of Providing Service</t>
  </si>
  <si>
    <t>Service Fee</t>
  </si>
  <si>
    <t>No. of Daily Appointments</t>
  </si>
  <si>
    <t xml:space="preserve">Daily Sales </t>
  </si>
  <si>
    <t>Monthly Sales</t>
  </si>
  <si>
    <t>Emergency Consultation</t>
  </si>
  <si>
    <t>Specialist Consulation</t>
  </si>
  <si>
    <t>Total Monthly/Daily Sales</t>
  </si>
  <si>
    <t>Forecasted Annual Sales Growth (%)</t>
  </si>
  <si>
    <t>No. of general doctors</t>
  </si>
  <si>
    <t>No. of specialists</t>
  </si>
  <si>
    <t>No. of treatment rooms</t>
  </si>
  <si>
    <t>1a. Sales Assumption: Printing Services (General)</t>
  </si>
  <si>
    <r>
      <rPr>
        <b/>
        <sz val="11"/>
        <color theme="1"/>
        <rFont val="Calibri"/>
        <family val="2"/>
        <scheme val="minor"/>
      </rPr>
      <t>For SDFC Use Only (</t>
    </r>
    <r>
      <rPr>
        <b/>
        <sz val="11"/>
        <color rgb="FFFF0000"/>
        <rFont val="Calibri"/>
        <family val="2"/>
        <scheme val="minor"/>
      </rPr>
      <t>Do Not Fill</t>
    </r>
    <r>
      <rPr>
        <b/>
        <sz val="11"/>
        <color theme="1"/>
        <rFont val="Calibri"/>
        <family val="2"/>
        <scheme val="minor"/>
      </rPr>
      <t>)</t>
    </r>
  </si>
  <si>
    <t>No. of rooms</t>
  </si>
  <si>
    <t>Package Revenue</t>
  </si>
  <si>
    <t>MVR</t>
  </si>
  <si>
    <t>USD</t>
  </si>
  <si>
    <t>No. of beds as per operating license</t>
  </si>
  <si>
    <t>Housekeeping cost per room per day in USD</t>
  </si>
  <si>
    <t>Average food cost per meal per person in USD</t>
  </si>
  <si>
    <t>Forecasted annual sales growth percentage</t>
  </si>
  <si>
    <t>SALES ASSUMPTION (SAFARI)</t>
  </si>
  <si>
    <t>Package 1 (enter name)</t>
  </si>
  <si>
    <t>Please describe this package. For example, how many surf or drive trips/tours are included? Any special activities? What are the routes or areas? Islands visited?</t>
  </si>
  <si>
    <t>No. of days</t>
  </si>
  <si>
    <t>No. of pax</t>
  </si>
  <si>
    <t>No. of engine running hours per day on this package</t>
  </si>
  <si>
    <t>NA</t>
  </si>
  <si>
    <t>Package selling rate (USD)</t>
  </si>
  <si>
    <t>No. of times this package is expected to be sold</t>
  </si>
  <si>
    <r>
      <t>FOR SDFC USE ONLY (</t>
    </r>
    <r>
      <rPr>
        <b/>
        <sz val="10"/>
        <color rgb="FFFF0000"/>
        <rFont val="Calibri"/>
        <family val="2"/>
        <scheme val="minor"/>
      </rPr>
      <t>DO NOT FILL AREAS IN GREY</t>
    </r>
    <r>
      <rPr>
        <b/>
        <sz val="10"/>
        <color theme="1"/>
        <rFont val="Calibri"/>
        <family val="2"/>
        <scheme val="minor"/>
      </rPr>
      <t>)</t>
    </r>
  </si>
  <si>
    <t xml:space="preserve">Calculated fuel cost in USD </t>
  </si>
  <si>
    <t xml:space="preserve">Calculated food cost in USD </t>
  </si>
  <si>
    <t xml:space="preserve">Calculated housekeeping cost in USD </t>
  </si>
  <si>
    <t xml:space="preserve">Calculated Cost of Sales % </t>
  </si>
  <si>
    <t xml:space="preserve">Total Sales from Resort 1 (USD) </t>
  </si>
  <si>
    <t xml:space="preserve">Total Sales from Resort 1 (MVR) </t>
  </si>
  <si>
    <t>Package 2 (enter name)</t>
  </si>
  <si>
    <t>Package 3 (enter name)</t>
  </si>
  <si>
    <t>Package 4 (enter name)</t>
  </si>
  <si>
    <t>Package 5 (enter name)</t>
  </si>
  <si>
    <t>1a. Sales Assumption: Retail/Wholesale</t>
  </si>
  <si>
    <t>RETAIL (fill only if selling retail)</t>
  </si>
  <si>
    <t>Average Daily Sales</t>
  </si>
  <si>
    <t>Calculated Annual</t>
  </si>
  <si>
    <t>eg: Shop 1</t>
  </si>
  <si>
    <t>Shop 2</t>
  </si>
  <si>
    <t>Total Retail Revenue</t>
  </si>
  <si>
    <t>WHOLESALE (fill only if selling wholesale)</t>
  </si>
  <si>
    <t>Average Orders Per Month</t>
  </si>
  <si>
    <t xml:space="preserve">Average Order Amount </t>
  </si>
  <si>
    <t xml:space="preserve">Calculated monthly </t>
  </si>
  <si>
    <t>Shop 1</t>
  </si>
  <si>
    <t>Total Wholesale Revenue</t>
  </si>
  <si>
    <t>Calculated Total Wholesale and Retail Revenue (to be used for Year 1)</t>
  </si>
  <si>
    <t>Mark-up</t>
  </si>
  <si>
    <r>
      <t>Cost of Sales (</t>
    </r>
    <r>
      <rPr>
        <b/>
        <sz val="10"/>
        <color rgb="FFFF0000"/>
        <rFont val="Calibri"/>
        <family val="2"/>
        <scheme val="minor"/>
      </rPr>
      <t>Do not fill</t>
    </r>
    <r>
      <rPr>
        <b/>
        <sz val="10"/>
        <color theme="1"/>
        <rFont val="Calibri"/>
        <family val="2"/>
        <scheme val="minor"/>
      </rPr>
      <t>)</t>
    </r>
  </si>
  <si>
    <t>SALES ASSUMPTION (TRAVEL AGENCY)</t>
  </si>
  <si>
    <t>Resort 1 (enter name)</t>
  </si>
  <si>
    <t>Wholesale Rate</t>
  </si>
  <si>
    <t>Agency Mark-Up in %</t>
  </si>
  <si>
    <r>
      <t xml:space="preserve">Calculated Selling Rate </t>
    </r>
    <r>
      <rPr>
        <b/>
        <sz val="10"/>
        <color rgb="FFFF0000"/>
        <rFont val="Calibri"/>
        <family val="2"/>
        <scheme val="minor"/>
      </rPr>
      <t>(do not fill)</t>
    </r>
  </si>
  <si>
    <t>No. of nights expected to be sold</t>
  </si>
  <si>
    <t>Total Sales from Resort 1 (USD)</t>
  </si>
  <si>
    <r>
      <t xml:space="preserve">Total Sales from Resort 1 (MVR) </t>
    </r>
    <r>
      <rPr>
        <b/>
        <sz val="10"/>
        <color rgb="FFFF0000"/>
        <rFont val="Calibri"/>
        <family val="2"/>
        <scheme val="minor"/>
      </rPr>
      <t>(do not fill)</t>
    </r>
  </si>
  <si>
    <t>Resort 2 (enter name)</t>
  </si>
  <si>
    <t>Total Sales from Resort 2 (USD)</t>
  </si>
  <si>
    <r>
      <t xml:space="preserve">Total Sales from Resort 2 (MVR) </t>
    </r>
    <r>
      <rPr>
        <b/>
        <sz val="10"/>
        <color rgb="FFFF0000"/>
        <rFont val="Calibri"/>
        <family val="2"/>
        <scheme val="minor"/>
      </rPr>
      <t>(do not fill)</t>
    </r>
  </si>
  <si>
    <t>Resort 3 (enter name)</t>
  </si>
  <si>
    <t>Total Sales from Resort 3 (USD)</t>
  </si>
  <si>
    <r>
      <t xml:space="preserve">Total Sales from Resort 3 (MVR) </t>
    </r>
    <r>
      <rPr>
        <b/>
        <sz val="10"/>
        <color rgb="FFFF0000"/>
        <rFont val="Calibri"/>
        <family val="2"/>
        <scheme val="minor"/>
      </rPr>
      <t>(do not fill)</t>
    </r>
  </si>
  <si>
    <t>Resort 4 (enter name)</t>
  </si>
  <si>
    <t>Total Sales from Resort 4 (USD)</t>
  </si>
  <si>
    <r>
      <t xml:space="preserve">Total Sales from Resort 4 (MVR) </t>
    </r>
    <r>
      <rPr>
        <b/>
        <sz val="10"/>
        <color rgb="FFFF0000"/>
        <rFont val="Calibri"/>
        <family val="2"/>
        <scheme val="minor"/>
      </rPr>
      <t>(do not fill)</t>
    </r>
  </si>
  <si>
    <t>Resort 5 (enter name)</t>
  </si>
  <si>
    <t>Total Sales from Resort 5 (USD)</t>
  </si>
  <si>
    <r>
      <t xml:space="preserve">Total Sales from Resort 5 (MVR) </t>
    </r>
    <r>
      <rPr>
        <b/>
        <sz val="10"/>
        <color rgb="FFFF0000"/>
        <rFont val="Calibri"/>
        <family val="2"/>
        <scheme val="minor"/>
      </rPr>
      <t>(do not fill)</t>
    </r>
  </si>
  <si>
    <t>Total Revenue from all resorts (This Should Appear On Your Forecast as Year 1 Revenue)</t>
  </si>
  <si>
    <t>Sales Assumption: Services (General)</t>
  </si>
  <si>
    <t>Max. Daily  Capacity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</si>
</sst>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color theme="2" tint="-0.249977111117893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i/>
      <sz val="10"/>
      <name val="Calibri"/>
      <family val="2"/>
      <scheme val="minor"/>
    </font>
    <font>
      <b/>
      <i/>
      <sz val="1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u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theme="0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009999"/>
        <bgColor indexed="64"/>
      </patternFill>
    </fill>
    <fill>
      <patternFill patternType="solid">
        <fgColor rgb="FF33CCCC"/>
        <bgColor indexed="64"/>
      </patternFill>
    </fill>
    <fill>
      <patternFill patternType="solid">
        <fgColor rgb="FFBFF0E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D1FBF0"/>
        <bgColor indexed="64"/>
      </patternFill>
    </fill>
    <fill>
      <patternFill patternType="solid">
        <fgColor rgb="FFE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DF7F6"/>
        <bgColor indexed="64"/>
      </patternFill>
    </fill>
    <fill>
      <patternFill patternType="solid">
        <fgColor rgb="FFE0F8F7"/>
        <bgColor indexed="64"/>
      </patternFill>
    </fill>
    <fill>
      <patternFill patternType="solid">
        <fgColor rgb="FFA4EAE8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D5FFFF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 tint="-9.9978637043366805E-2"/>
        <bgColor indexed="64"/>
      </patternFill>
    </fill>
  </fills>
  <borders count="17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hair">
        <color theme="2" tint="-0.24994659260841701"/>
      </right>
      <top/>
      <bottom style="hair">
        <color theme="2" tint="-0.24994659260841701"/>
      </bottom>
      <diagonal/>
    </border>
    <border>
      <left style="hair">
        <color theme="2" tint="-0.24994659260841701"/>
      </left>
      <right style="hair">
        <color theme="2" tint="-0.24994659260841701"/>
      </right>
      <top/>
      <bottom style="hair">
        <color theme="2" tint="-0.24994659260841701"/>
      </bottom>
      <diagonal/>
    </border>
    <border>
      <left style="hair">
        <color theme="2" tint="-0.24994659260841701"/>
      </left>
      <right style="thin">
        <color indexed="64"/>
      </right>
      <top/>
      <bottom style="hair">
        <color theme="2" tint="-0.24994659260841701"/>
      </bottom>
      <diagonal/>
    </border>
    <border>
      <left style="thin">
        <color indexed="64"/>
      </left>
      <right style="thin">
        <color theme="2" tint="-9.9948118533890809E-2"/>
      </right>
      <top style="thin">
        <color indexed="64"/>
      </top>
      <bottom style="thin">
        <color theme="2" tint="-9.9948118533890809E-2"/>
      </bottom>
      <diagonal/>
    </border>
    <border>
      <left style="thin">
        <color indexed="64"/>
      </left>
      <right style="thin">
        <color theme="2" tint="-9.9948118533890809E-2"/>
      </right>
      <top style="thin">
        <color theme="2" tint="-9.9948118533890809E-2"/>
      </top>
      <bottom style="thin">
        <color theme="2" tint="-9.9948118533890809E-2"/>
      </bottom>
      <diagonal/>
    </border>
    <border>
      <left style="thin">
        <color indexed="64"/>
      </left>
      <right style="thin">
        <color theme="2" tint="-9.9948118533890809E-2"/>
      </right>
      <top style="thin">
        <color theme="2" tint="-9.9948118533890809E-2"/>
      </top>
      <bottom style="thin">
        <color indexed="64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indexed="64"/>
      </left>
      <right style="hair">
        <color theme="2" tint="-0.499984740745262"/>
      </right>
      <top style="hair">
        <color theme="2" tint="-0.499984740745262"/>
      </top>
      <bottom style="hair">
        <color theme="2" tint="-0.499984740745262"/>
      </bottom>
      <diagonal/>
    </border>
    <border>
      <left style="hair">
        <color theme="2" tint="-0.499984740745262"/>
      </left>
      <right style="thin">
        <color indexed="64"/>
      </right>
      <top style="hair">
        <color theme="2" tint="-0.499984740745262"/>
      </top>
      <bottom style="hair">
        <color theme="2" tint="-0.499984740745262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hair">
        <color theme="2" tint="-0.499984740745262"/>
      </right>
      <top style="hair">
        <color theme="2" tint="-0.499984740745262"/>
      </top>
      <bottom style="thin">
        <color indexed="64"/>
      </bottom>
      <diagonal/>
    </border>
    <border>
      <left style="hair">
        <color theme="2" tint="-0.499984740745262"/>
      </left>
      <right style="thin">
        <color indexed="64"/>
      </right>
      <top style="hair">
        <color theme="2" tint="-0.499984740745262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hair">
        <color theme="2" tint="-0.499984740745262"/>
      </left>
      <right style="hair">
        <color theme="2" tint="-0.499984740745262"/>
      </right>
      <top style="hair">
        <color theme="2" tint="-0.499984740745262"/>
      </top>
      <bottom style="hair">
        <color theme="2" tint="-0.499984740745262"/>
      </bottom>
      <diagonal/>
    </border>
    <border>
      <left style="thin">
        <color indexed="64"/>
      </left>
      <right style="hair">
        <color theme="2" tint="-0.499984740745262"/>
      </right>
      <top style="hair">
        <color theme="2" tint="-0.499984740745262"/>
      </top>
      <bottom/>
      <diagonal/>
    </border>
    <border>
      <left style="hair">
        <color theme="2" tint="-0.499984740745262"/>
      </left>
      <right style="thin">
        <color indexed="64"/>
      </right>
      <top style="hair">
        <color theme="2" tint="-0.499984740745262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 style="hair">
        <color theme="2" tint="-0.24994659260841701"/>
      </right>
      <top style="thin">
        <color indexed="64"/>
      </top>
      <bottom style="thin">
        <color indexed="64"/>
      </bottom>
      <diagonal/>
    </border>
    <border>
      <left style="hair">
        <color theme="2" tint="-0.24994659260841701"/>
      </left>
      <right style="hair">
        <color theme="2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hair">
        <color theme="2" tint="-0.24994659260841701"/>
      </right>
      <top style="hair">
        <color theme="2" tint="-0.24994659260841701"/>
      </top>
      <bottom style="hair">
        <color theme="2" tint="-0.24994659260841701"/>
      </bottom>
      <diagonal/>
    </border>
    <border>
      <left style="hair">
        <color theme="2" tint="-0.24994659260841701"/>
      </left>
      <right style="thin">
        <color theme="1"/>
      </right>
      <top style="hair">
        <color theme="2" tint="-0.24994659260841701"/>
      </top>
      <bottom style="hair">
        <color theme="2" tint="-0.24994659260841701"/>
      </bottom>
      <diagonal/>
    </border>
    <border>
      <left style="thin">
        <color theme="1"/>
      </left>
      <right style="hair">
        <color theme="2" tint="-0.24994659260841701"/>
      </right>
      <top style="hair">
        <color theme="2" tint="-0.24994659260841701"/>
      </top>
      <bottom style="thin">
        <color theme="1"/>
      </bottom>
      <diagonal/>
    </border>
    <border>
      <left style="hair">
        <color theme="2" tint="-0.24994659260841701"/>
      </left>
      <right style="thin">
        <color theme="1"/>
      </right>
      <top style="hair">
        <color theme="2" tint="-0.24994659260841701"/>
      </top>
      <bottom style="thin">
        <color theme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theme="2" tint="-0.24994659260841701"/>
      </left>
      <right style="thin">
        <color auto="1"/>
      </right>
      <top style="thin">
        <color indexed="64"/>
      </top>
      <bottom style="hair">
        <color theme="2" tint="-0.24994659260841701"/>
      </bottom>
      <diagonal/>
    </border>
    <border>
      <left style="thin">
        <color auto="1"/>
      </left>
      <right/>
      <top/>
      <bottom/>
      <diagonal/>
    </border>
    <border>
      <left style="thin">
        <color theme="0"/>
      </left>
      <right style="thin">
        <color indexed="64"/>
      </right>
      <top/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hair">
        <color theme="2" tint="-9.9948118533890809E-2"/>
      </right>
      <top/>
      <bottom style="hair">
        <color theme="2" tint="-9.9948118533890809E-2"/>
      </bottom>
      <diagonal/>
    </border>
    <border>
      <left style="hair">
        <color theme="2" tint="-9.9948118533890809E-2"/>
      </left>
      <right style="thin">
        <color indexed="64"/>
      </right>
      <top/>
      <bottom style="hair">
        <color theme="2" tint="-9.9948118533890809E-2"/>
      </bottom>
      <diagonal/>
    </border>
    <border>
      <left style="hair">
        <color theme="2" tint="-9.9948118533890809E-2"/>
      </left>
      <right style="hair">
        <color theme="2" tint="-9.9948118533890809E-2"/>
      </right>
      <top/>
      <bottom style="hair">
        <color theme="2" tint="-9.9948118533890809E-2"/>
      </bottom>
      <diagonal/>
    </border>
    <border>
      <left style="thin">
        <color indexed="64"/>
      </left>
      <right/>
      <top style="hair">
        <color theme="2" tint="-9.9948118533890809E-2"/>
      </top>
      <bottom style="hair">
        <color theme="2" tint="-9.9948118533890809E-2"/>
      </bottom>
      <diagonal/>
    </border>
    <border>
      <left style="thin">
        <color indexed="64"/>
      </left>
      <right style="hair">
        <color theme="2" tint="-9.9948118533890809E-2"/>
      </right>
      <top style="hair">
        <color theme="2" tint="-9.9948118533890809E-2"/>
      </top>
      <bottom style="hair">
        <color theme="2" tint="-9.9948118533890809E-2"/>
      </bottom>
      <diagonal/>
    </border>
    <border>
      <left style="hair">
        <color theme="2" tint="-9.9948118533890809E-2"/>
      </left>
      <right style="thin">
        <color indexed="64"/>
      </right>
      <top style="hair">
        <color theme="2" tint="-9.9948118533890809E-2"/>
      </top>
      <bottom style="hair">
        <color theme="2" tint="-9.9948118533890809E-2"/>
      </bottom>
      <diagonal/>
    </border>
    <border>
      <left style="hair">
        <color theme="2" tint="-9.9948118533890809E-2"/>
      </left>
      <right style="hair">
        <color theme="2" tint="-9.9948118533890809E-2"/>
      </right>
      <top style="hair">
        <color theme="2" tint="-9.9948118533890809E-2"/>
      </top>
      <bottom style="hair">
        <color theme="2" tint="-9.9948118533890809E-2"/>
      </bottom>
      <diagonal/>
    </border>
    <border>
      <left style="thin">
        <color indexed="64"/>
      </left>
      <right/>
      <top style="hair">
        <color theme="2" tint="-9.9948118533890809E-2"/>
      </top>
      <bottom style="thin">
        <color indexed="64"/>
      </bottom>
      <diagonal/>
    </border>
    <border>
      <left style="thin">
        <color indexed="64"/>
      </left>
      <right style="hair">
        <color theme="2" tint="-9.9948118533890809E-2"/>
      </right>
      <top style="hair">
        <color theme="2" tint="-9.9948118533890809E-2"/>
      </top>
      <bottom style="thin">
        <color indexed="64"/>
      </bottom>
      <diagonal/>
    </border>
    <border>
      <left style="hair">
        <color theme="2" tint="-9.9948118533890809E-2"/>
      </left>
      <right style="thin">
        <color indexed="64"/>
      </right>
      <top style="hair">
        <color theme="2" tint="-9.9948118533890809E-2"/>
      </top>
      <bottom style="thin">
        <color indexed="64"/>
      </bottom>
      <diagonal/>
    </border>
    <border>
      <left style="hair">
        <color theme="2" tint="-9.9948118533890809E-2"/>
      </left>
      <right style="hair">
        <color theme="2" tint="-9.9948118533890809E-2"/>
      </right>
      <top style="hair">
        <color theme="2" tint="-9.9948118533890809E-2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/>
      <top style="thin">
        <color indexed="64"/>
      </top>
      <bottom style="thin">
        <color theme="0"/>
      </bottom>
      <diagonal/>
    </border>
    <border>
      <left/>
      <right style="thin">
        <color indexed="64"/>
      </right>
      <top/>
      <bottom/>
      <diagonal/>
    </border>
    <border>
      <left style="thin">
        <color theme="2" tint="-9.9948118533890809E-2"/>
      </left>
      <right style="thin">
        <color theme="2" tint="-9.9948118533890809E-2"/>
      </right>
      <top style="thin">
        <color theme="2" tint="-9.9948118533890809E-2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indexed="64"/>
      </right>
      <top style="thin">
        <color theme="2" tint="-9.9948118533890809E-2"/>
      </top>
      <bottom style="thin">
        <color theme="2" tint="-9.9948118533890809E-2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theme="2" tint="-0.2499465926084170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theme="2" tint="-9.9948118533890809E-2"/>
      </bottom>
      <diagonal/>
    </border>
    <border>
      <left style="hair">
        <color theme="2" tint="-9.9948118533890809E-2"/>
      </left>
      <right/>
      <top style="hair">
        <color theme="2" tint="-9.9948118533890809E-2"/>
      </top>
      <bottom style="hair">
        <color theme="2" tint="-9.9948118533890809E-2"/>
      </bottom>
      <diagonal/>
    </border>
    <border>
      <left style="thin">
        <color auto="1"/>
      </left>
      <right style="thin">
        <color theme="0"/>
      </right>
      <top/>
      <bottom style="thin">
        <color auto="1"/>
      </bottom>
      <diagonal/>
    </border>
    <border>
      <left/>
      <right style="thin">
        <color theme="0"/>
      </right>
      <top/>
      <bottom style="thin">
        <color auto="1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/>
      <right style="hair">
        <color theme="2" tint="-0.499984740745262"/>
      </right>
      <top style="hair">
        <color theme="2" tint="-0.499984740745262"/>
      </top>
      <bottom style="thin">
        <color indexed="64"/>
      </bottom>
      <diagonal/>
    </border>
    <border>
      <left/>
      <right style="thin">
        <color indexed="64"/>
      </right>
      <top/>
      <bottom style="hair">
        <color theme="2" tint="-0.24994659260841701"/>
      </bottom>
      <diagonal/>
    </border>
    <border>
      <left style="thin">
        <color indexed="64"/>
      </left>
      <right style="hair">
        <color theme="2" tint="-0.24994659260841701"/>
      </right>
      <top style="hair">
        <color theme="2" tint="-0.24994659260841701"/>
      </top>
      <bottom style="thin">
        <color indexed="64"/>
      </bottom>
      <diagonal/>
    </border>
    <border>
      <left/>
      <right style="thin">
        <color indexed="64"/>
      </right>
      <top style="hair">
        <color theme="2" tint="-0.24994659260841701"/>
      </top>
      <bottom style="thin">
        <color indexed="64"/>
      </bottom>
      <diagonal/>
    </border>
    <border>
      <left style="thin">
        <color indexed="64"/>
      </left>
      <right style="hair">
        <color theme="2" tint="-9.9948118533890809E-2"/>
      </right>
      <top style="thin">
        <color theme="1"/>
      </top>
      <bottom style="hair">
        <color theme="2" tint="-9.9948118533890809E-2"/>
      </bottom>
      <diagonal/>
    </border>
    <border>
      <left style="hair">
        <color theme="2" tint="-9.9948118533890809E-2"/>
      </left>
      <right style="hair">
        <color theme="2" tint="-9.9948118533890809E-2"/>
      </right>
      <top style="thin">
        <color theme="1"/>
      </top>
      <bottom style="hair">
        <color theme="2" tint="-9.9948118533890809E-2"/>
      </bottom>
      <diagonal/>
    </border>
    <border>
      <left style="hair">
        <color theme="2" tint="-9.9948118533890809E-2"/>
      </left>
      <right style="thin">
        <color indexed="64"/>
      </right>
      <top style="thin">
        <color theme="1"/>
      </top>
      <bottom style="hair">
        <color theme="2" tint="-9.9948118533890809E-2"/>
      </bottom>
      <diagonal/>
    </border>
    <border>
      <left style="hair">
        <color theme="2" tint="-0.2499465926084170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theme="2" tint="-0.499984740745262"/>
      </top>
      <bottom style="thin">
        <color indexed="64"/>
      </bottom>
      <diagonal/>
    </border>
    <border>
      <left/>
      <right/>
      <top style="hair">
        <color theme="2" tint="-0.499984740745262"/>
      </top>
      <bottom style="thin">
        <color indexed="64"/>
      </bottom>
      <diagonal/>
    </border>
    <border>
      <left style="hair">
        <color theme="2" tint="-0.24994659260841701"/>
      </left>
      <right style="hair">
        <color theme="2" tint="-0.24994659260841701"/>
      </right>
      <top style="hair">
        <color theme="2" tint="-0.24994659260841701"/>
      </top>
      <bottom style="thin">
        <color indexed="64"/>
      </bottom>
      <diagonal/>
    </border>
    <border>
      <left style="thin">
        <color indexed="64"/>
      </left>
      <right style="hair">
        <color theme="2" tint="-0.24994659260841701"/>
      </right>
      <top style="thin">
        <color indexed="64"/>
      </top>
      <bottom style="hair">
        <color theme="2" tint="-0.24994659260841701"/>
      </bottom>
      <diagonal/>
    </border>
    <border>
      <left style="hair">
        <color theme="2" tint="-0.24994659260841701"/>
      </left>
      <right style="thin">
        <color indexed="64"/>
      </right>
      <top style="hair">
        <color theme="2" tint="-0.24994659260841701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2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2" tint="-9.9948118533890809E-2"/>
      </right>
      <top style="thin">
        <color indexed="64"/>
      </top>
      <bottom/>
      <diagonal/>
    </border>
    <border>
      <left style="thin">
        <color theme="2" tint="-9.9948118533890809E-2"/>
      </left>
      <right style="thin">
        <color theme="2" tint="-9.9948118533890809E-2"/>
      </right>
      <top style="thin">
        <color indexed="64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indexed="64"/>
      </right>
      <top style="thin">
        <color indexed="64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theme="2" tint="-9.9948118533890809E-2"/>
      </right>
      <top style="thin">
        <color theme="2" tint="-9.9948118533890809E-2"/>
      </top>
      <bottom style="thin">
        <color indexed="64"/>
      </bottom>
      <diagonal/>
    </border>
    <border>
      <left style="thin">
        <color theme="2" tint="-9.9948118533890809E-2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2" tint="-9.9948118533890809E-2"/>
      </bottom>
      <diagonal/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theme="2" tint="-9.9948118533890809E-2"/>
      </bottom>
      <diagonal/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hair">
        <color theme="2" tint="-9.9948118533890809E-2"/>
      </right>
      <top style="hair">
        <color theme="2" tint="-9.9948118533890809E-2"/>
      </top>
      <bottom/>
      <diagonal/>
    </border>
    <border>
      <left style="hair">
        <color theme="2" tint="-9.9948118533890809E-2"/>
      </left>
      <right style="hair">
        <color theme="2" tint="-9.9948118533890809E-2"/>
      </right>
      <top style="hair">
        <color theme="2" tint="-9.9948118533890809E-2"/>
      </top>
      <bottom/>
      <diagonal/>
    </border>
    <border>
      <left style="hair">
        <color theme="2" tint="-9.9948118533890809E-2"/>
      </left>
      <right style="thin">
        <color indexed="64"/>
      </right>
      <top/>
      <bottom/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hair">
        <color theme="2" tint="-9.9948118533890809E-2"/>
      </left>
      <right/>
      <top/>
      <bottom style="hair">
        <color theme="2" tint="-9.9948118533890809E-2"/>
      </bottom>
      <diagonal/>
    </border>
    <border>
      <left style="hair">
        <color theme="2" tint="-9.9948118533890809E-2"/>
      </left>
      <right/>
      <top style="hair">
        <color theme="2" tint="-9.9948118533890809E-2"/>
      </top>
      <bottom/>
      <diagonal/>
    </border>
    <border>
      <left style="thin">
        <color indexed="64"/>
      </left>
      <right style="thin">
        <color indexed="64"/>
      </right>
      <top/>
      <bottom style="hair">
        <color theme="2" tint="-9.9948118533890809E-2"/>
      </bottom>
      <diagonal/>
    </border>
    <border>
      <left style="thin">
        <color indexed="64"/>
      </left>
      <right style="thin">
        <color theme="2" tint="-0.24994659260841701"/>
      </right>
      <top style="thin">
        <color indexed="64"/>
      </top>
      <bottom style="thin">
        <color theme="2" tint="-0.24994659260841701"/>
      </bottom>
      <diagonal/>
    </border>
    <border>
      <left style="thin">
        <color theme="2" tint="-0.24994659260841701"/>
      </left>
      <right style="thin">
        <color theme="2" tint="-0.24994659260841701"/>
      </right>
      <top style="thin">
        <color indexed="64"/>
      </top>
      <bottom style="thin">
        <color theme="2" tint="-0.24994659260841701"/>
      </bottom>
      <diagonal/>
    </border>
    <border>
      <left style="thin">
        <color theme="2" tint="-0.24994659260841701"/>
      </left>
      <right style="thin">
        <color indexed="64"/>
      </right>
      <top style="thin">
        <color indexed="64"/>
      </top>
      <bottom style="thin">
        <color theme="2" tint="-0.24994659260841701"/>
      </bottom>
      <diagonal/>
    </border>
    <border>
      <left style="thin">
        <color indexed="64"/>
      </left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 style="thin">
        <color theme="2" tint="-0.24994659260841701"/>
      </left>
      <right style="thin">
        <color indexed="64"/>
      </right>
      <top style="thin">
        <color theme="2" tint="-0.24994659260841701"/>
      </top>
      <bottom style="thin">
        <color theme="2" tint="-0.24994659260841701"/>
      </bottom>
      <diagonal/>
    </border>
    <border>
      <left style="thin">
        <color indexed="64"/>
      </left>
      <right style="thin">
        <color theme="2" tint="-0.24994659260841701"/>
      </right>
      <top style="thin">
        <color theme="2" tint="-0.24994659260841701"/>
      </top>
      <bottom style="thin">
        <color indexed="64"/>
      </bottom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 style="thin">
        <color indexed="64"/>
      </bottom>
      <diagonal/>
    </border>
    <border>
      <left style="thin">
        <color theme="2" tint="-0.24994659260841701"/>
      </left>
      <right style="thin">
        <color indexed="64"/>
      </right>
      <top style="thin">
        <color theme="2" tint="-0.24994659260841701"/>
      </top>
      <bottom style="thin">
        <color indexed="64"/>
      </bottom>
      <diagonal/>
    </border>
    <border>
      <left style="thin">
        <color indexed="64"/>
      </left>
      <right style="thin">
        <color theme="2" tint="-0.24994659260841701"/>
      </right>
      <top style="thin">
        <color theme="2" tint="-9.9948118533890809E-2"/>
      </top>
      <bottom style="thin">
        <color theme="2" tint="-0.24994659260841701"/>
      </bottom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9.9948118533890809E-2"/>
      </top>
      <bottom style="thin">
        <color theme="2" tint="-0.24994659260841701"/>
      </bottom>
      <diagonal/>
    </border>
    <border>
      <left style="thin">
        <color theme="2" tint="-0.24994659260841701"/>
      </left>
      <right style="thin">
        <color indexed="64"/>
      </right>
      <top style="thin">
        <color theme="2" tint="-9.9948118533890809E-2"/>
      </top>
      <bottom style="thin">
        <color theme="2" tint="-0.24994659260841701"/>
      </bottom>
      <diagonal/>
    </border>
    <border>
      <left style="thin">
        <color indexed="64"/>
      </left>
      <right style="thin">
        <color theme="2" tint="-0.24994659260841701"/>
      </right>
      <top style="thin">
        <color theme="2" tint="-0.24994659260841701"/>
      </top>
      <bottom/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/>
      <diagonal/>
    </border>
    <border>
      <left style="thin">
        <color theme="2" tint="-0.24994659260841701"/>
      </left>
      <right style="thin">
        <color indexed="64"/>
      </right>
      <top style="thin">
        <color theme="2" tint="-0.24994659260841701"/>
      </top>
      <bottom/>
      <diagonal/>
    </border>
    <border>
      <left style="thin">
        <color indexed="64"/>
      </left>
      <right style="thin">
        <color theme="0"/>
      </right>
      <top style="thin">
        <color theme="2" tint="-0.24994659260841701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2" tint="-0.24994659260841701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2" tint="-0.24994659260841701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2" tint="-0.249946592608417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2" tint="-0.24994659260841701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2" tint="-0.24994659260841701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hair">
        <color theme="2" tint="-0.2499465926084170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2" tint="-0.24994659260841701"/>
      </right>
      <top/>
      <bottom style="thin">
        <color theme="2" tint="-0.24994659260841701"/>
      </bottom>
      <diagonal/>
    </border>
    <border>
      <left style="thin">
        <color theme="2" tint="-0.24994659260841701"/>
      </left>
      <right style="thin">
        <color theme="2" tint="-0.24994659260841701"/>
      </right>
      <top/>
      <bottom style="thin">
        <color theme="2" tint="-0.24994659260841701"/>
      </bottom>
      <diagonal/>
    </border>
    <border>
      <left style="thin">
        <color theme="2" tint="-0.24994659260841701"/>
      </left>
      <right style="thin">
        <color indexed="64"/>
      </right>
      <top/>
      <bottom style="thin">
        <color theme="2" tint="-0.24994659260841701"/>
      </bottom>
      <diagonal/>
    </border>
    <border>
      <left style="thin">
        <color indexed="64"/>
      </left>
      <right style="thin">
        <color theme="2" tint="-0.24994659260841701"/>
      </right>
      <top/>
      <bottom style="thin">
        <color indexed="64"/>
      </bottom>
      <diagonal/>
    </border>
    <border>
      <left style="thin">
        <color theme="2" tint="-0.24994659260841701"/>
      </left>
      <right style="thin">
        <color theme="2" tint="-0.24994659260841701"/>
      </right>
      <top/>
      <bottom style="thin">
        <color indexed="64"/>
      </bottom>
      <diagonal/>
    </border>
    <border>
      <left style="thin">
        <color theme="2" tint="-0.2499465926084170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2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2" tint="-0.24994659260841701"/>
      </left>
      <right style="thin">
        <color theme="2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2" tint="-0.2499465926084170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/>
      <diagonal/>
    </border>
    <border>
      <left style="thin">
        <color theme="0" tint="-0.24994659260841701"/>
      </left>
      <right/>
      <top style="thin">
        <color indexed="64"/>
      </top>
      <bottom style="thin">
        <color theme="0" tint="-0.24994659260841701"/>
      </bottom>
      <diagonal/>
    </border>
    <border>
      <left/>
      <right/>
      <top style="thin">
        <color indexed="64"/>
      </top>
      <bottom style="thin">
        <color theme="0" tint="-0.24994659260841701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/>
      <bottom/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hair">
        <color theme="2" tint="-0.24994659260841701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07">
    <xf numFmtId="0" fontId="0" fillId="0" borderId="0" xfId="0"/>
    <xf numFmtId="0" fontId="2" fillId="3" borderId="1" xfId="0" applyFont="1" applyFill="1" applyBorder="1" applyAlignment="1">
      <alignment wrapText="1"/>
    </xf>
    <xf numFmtId="0" fontId="2" fillId="0" borderId="5" xfId="0" applyFont="1" applyBorder="1"/>
    <xf numFmtId="0" fontId="4" fillId="0" borderId="6" xfId="0" applyFont="1" applyBorder="1"/>
    <xf numFmtId="0" fontId="0" fillId="0" borderId="13" xfId="0" applyBorder="1"/>
    <xf numFmtId="0" fontId="0" fillId="0" borderId="12" xfId="0" applyBorder="1"/>
    <xf numFmtId="0" fontId="2" fillId="3" borderId="1" xfId="0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vertical="center" wrapText="1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4" fillId="0" borderId="17" xfId="0" applyFont="1" applyBorder="1"/>
    <xf numFmtId="164" fontId="4" fillId="0" borderId="18" xfId="1" applyNumberFormat="1" applyFont="1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9" fontId="4" fillId="0" borderId="23" xfId="2" applyFont="1" applyBorder="1"/>
    <xf numFmtId="0" fontId="0" fillId="0" borderId="5" xfId="0" applyBorder="1"/>
    <xf numFmtId="0" fontId="0" fillId="0" borderId="6" xfId="0" applyBorder="1"/>
    <xf numFmtId="0" fontId="0" fillId="0" borderId="24" xfId="0" applyBorder="1"/>
    <xf numFmtId="0" fontId="0" fillId="0" borderId="25" xfId="0" applyBorder="1"/>
    <xf numFmtId="0" fontId="5" fillId="0" borderId="0" xfId="0" applyFont="1" applyAlignment="1">
      <alignment vertical="center"/>
    </xf>
    <xf numFmtId="0" fontId="3" fillId="0" borderId="17" xfId="0" applyFont="1" applyBorder="1"/>
    <xf numFmtId="164" fontId="4" fillId="0" borderId="26" xfId="1" applyNumberFormat="1" applyFont="1" applyBorder="1"/>
    <xf numFmtId="164" fontId="4" fillId="4" borderId="31" xfId="1" applyNumberFormat="1" applyFont="1" applyFill="1" applyBorder="1"/>
    <xf numFmtId="164" fontId="2" fillId="2" borderId="4" xfId="1" applyNumberFormat="1" applyFont="1" applyFill="1" applyBorder="1" applyAlignment="1">
      <alignment wrapText="1"/>
    </xf>
    <xf numFmtId="0" fontId="4" fillId="0" borderId="0" xfId="0" applyFont="1"/>
    <xf numFmtId="0" fontId="3" fillId="0" borderId="32" xfId="0" applyFont="1" applyBorder="1"/>
    <xf numFmtId="164" fontId="4" fillId="4" borderId="35" xfId="1" applyNumberFormat="1" applyFont="1" applyFill="1" applyBorder="1"/>
    <xf numFmtId="0" fontId="3" fillId="0" borderId="36" xfId="0" applyFont="1" applyBorder="1"/>
    <xf numFmtId="164" fontId="4" fillId="4" borderId="37" xfId="1" applyNumberFormat="1" applyFont="1" applyFill="1" applyBorder="1"/>
    <xf numFmtId="0" fontId="5" fillId="4" borderId="38" xfId="0" applyFont="1" applyFill="1" applyBorder="1"/>
    <xf numFmtId="164" fontId="5" fillId="4" borderId="40" xfId="1" applyNumberFormat="1" applyFont="1" applyFill="1" applyBorder="1"/>
    <xf numFmtId="0" fontId="4" fillId="0" borderId="15" xfId="0" applyFont="1" applyBorder="1"/>
    <xf numFmtId="0" fontId="4" fillId="0" borderId="14" xfId="0" applyFont="1" applyBorder="1"/>
    <xf numFmtId="0" fontId="4" fillId="0" borderId="19" xfId="0" applyFont="1" applyBorder="1"/>
    <xf numFmtId="0" fontId="2" fillId="3" borderId="43" xfId="0" applyFont="1" applyFill="1" applyBorder="1" applyAlignment="1">
      <alignment wrapText="1"/>
    </xf>
    <xf numFmtId="0" fontId="2" fillId="3" borderId="44" xfId="0" applyFont="1" applyFill="1" applyBorder="1" applyAlignment="1">
      <alignment wrapText="1"/>
    </xf>
    <xf numFmtId="0" fontId="4" fillId="0" borderId="45" xfId="0" applyFont="1" applyBorder="1" applyAlignment="1">
      <alignment wrapText="1"/>
    </xf>
    <xf numFmtId="164" fontId="0" fillId="0" borderId="46" xfId="1" applyNumberFormat="1" applyFont="1" applyBorder="1"/>
    <xf numFmtId="9" fontId="0" fillId="0" borderId="46" xfId="2" applyFont="1" applyBorder="1"/>
    <xf numFmtId="0" fontId="4" fillId="0" borderId="47" xfId="0" applyFont="1" applyBorder="1" applyAlignment="1">
      <alignment wrapText="1"/>
    </xf>
    <xf numFmtId="9" fontId="0" fillId="0" borderId="48" xfId="2" applyFont="1" applyBorder="1"/>
    <xf numFmtId="0" fontId="2" fillId="0" borderId="0" xfId="0" applyFont="1"/>
    <xf numFmtId="0" fontId="2" fillId="3" borderId="2" xfId="0" applyFont="1" applyFill="1" applyBorder="1" applyAlignment="1">
      <alignment wrapText="1"/>
    </xf>
    <xf numFmtId="0" fontId="4" fillId="0" borderId="17" xfId="0" applyFont="1" applyBorder="1" applyAlignment="1">
      <alignment wrapText="1"/>
    </xf>
    <xf numFmtId="0" fontId="4" fillId="0" borderId="22" xfId="0" applyFont="1" applyBorder="1" applyAlignment="1">
      <alignment wrapText="1"/>
    </xf>
    <xf numFmtId="0" fontId="2" fillId="6" borderId="1" xfId="0" applyFont="1" applyFill="1" applyBorder="1" applyAlignment="1">
      <alignment wrapText="1"/>
    </xf>
    <xf numFmtId="0" fontId="2" fillId="6" borderId="1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vertical="center" wrapText="1"/>
    </xf>
    <xf numFmtId="0" fontId="4" fillId="0" borderId="58" xfId="0" applyFont="1" applyBorder="1" applyAlignment="1">
      <alignment horizontal="left"/>
    </xf>
    <xf numFmtId="0" fontId="4" fillId="7" borderId="59" xfId="0" applyFont="1" applyFill="1" applyBorder="1" applyAlignment="1">
      <alignment horizontal="left"/>
    </xf>
    <xf numFmtId="0" fontId="4" fillId="4" borderId="60" xfId="0" applyFont="1" applyFill="1" applyBorder="1"/>
    <xf numFmtId="164" fontId="10" fillId="0" borderId="59" xfId="0" applyNumberFormat="1" applyFont="1" applyBorder="1"/>
    <xf numFmtId="164" fontId="4" fillId="0" borderId="61" xfId="0" applyNumberFormat="1" applyFont="1" applyBorder="1"/>
    <xf numFmtId="0" fontId="4" fillId="0" borderId="59" xfId="0" applyFont="1" applyBorder="1"/>
    <xf numFmtId="0" fontId="4" fillId="0" borderId="61" xfId="0" applyFont="1" applyBorder="1"/>
    <xf numFmtId="0" fontId="4" fillId="4" borderId="60" xfId="0" applyFont="1" applyFill="1" applyBorder="1" applyAlignment="1">
      <alignment horizontal="left"/>
    </xf>
    <xf numFmtId="0" fontId="4" fillId="0" borderId="62" xfId="0" applyFont="1" applyBorder="1"/>
    <xf numFmtId="0" fontId="4" fillId="7" borderId="63" xfId="0" applyFont="1" applyFill="1" applyBorder="1"/>
    <xf numFmtId="0" fontId="4" fillId="4" borderId="64" xfId="0" applyFont="1" applyFill="1" applyBorder="1"/>
    <xf numFmtId="0" fontId="4" fillId="0" borderId="63" xfId="0" applyFont="1" applyBorder="1"/>
    <xf numFmtId="0" fontId="4" fillId="0" borderId="65" xfId="0" applyFont="1" applyBorder="1"/>
    <xf numFmtId="0" fontId="4" fillId="0" borderId="5" xfId="0" applyFont="1" applyBorder="1"/>
    <xf numFmtId="0" fontId="4" fillId="0" borderId="66" xfId="0" applyFont="1" applyBorder="1"/>
    <xf numFmtId="0" fontId="0" fillId="0" borderId="67" xfId="0" applyBorder="1"/>
    <xf numFmtId="0" fontId="8" fillId="0" borderId="20" xfId="0" applyFont="1" applyBorder="1" applyAlignment="1">
      <alignment horizontal="left"/>
    </xf>
    <xf numFmtId="0" fontId="4" fillId="0" borderId="59" xfId="0" applyFont="1" applyBorder="1" applyAlignment="1">
      <alignment horizontal="left"/>
    </xf>
    <xf numFmtId="165" fontId="4" fillId="0" borderId="61" xfId="3" applyNumberFormat="1" applyFont="1" applyBorder="1"/>
    <xf numFmtId="0" fontId="6" fillId="0" borderId="0" xfId="0" applyFont="1"/>
    <xf numFmtId="0" fontId="2" fillId="4" borderId="0" xfId="0" applyFont="1" applyFill="1"/>
    <xf numFmtId="0" fontId="2" fillId="6" borderId="52" xfId="0" applyFont="1" applyFill="1" applyBorder="1"/>
    <xf numFmtId="0" fontId="2" fillId="6" borderId="68" xfId="0" applyFont="1" applyFill="1" applyBorder="1"/>
    <xf numFmtId="0" fontId="10" fillId="0" borderId="0" xfId="0" applyFont="1"/>
    <xf numFmtId="0" fontId="2" fillId="0" borderId="8" xfId="0" applyFont="1" applyBorder="1"/>
    <xf numFmtId="0" fontId="4" fillId="0" borderId="20" xfId="0" applyFont="1" applyBorder="1"/>
    <xf numFmtId="0" fontId="5" fillId="0" borderId="75" xfId="0" applyFont="1" applyBorder="1"/>
    <xf numFmtId="0" fontId="5" fillId="0" borderId="76" xfId="0" applyFont="1" applyBorder="1"/>
    <xf numFmtId="164" fontId="4" fillId="0" borderId="77" xfId="1" applyNumberFormat="1" applyFont="1" applyFill="1" applyBorder="1" applyAlignment="1">
      <alignment horizontal="center"/>
    </xf>
    <xf numFmtId="164" fontId="5" fillId="0" borderId="53" xfId="1" applyNumberFormat="1" applyFont="1" applyFill="1" applyBorder="1"/>
    <xf numFmtId="0" fontId="2" fillId="0" borderId="19" xfId="0" applyFont="1" applyBorder="1" applyAlignment="1">
      <alignment wrapText="1"/>
    </xf>
    <xf numFmtId="0" fontId="2" fillId="0" borderId="20" xfId="0" applyFont="1" applyBorder="1" applyAlignment="1">
      <alignment wrapText="1"/>
    </xf>
    <xf numFmtId="9" fontId="2" fillId="0" borderId="79" xfId="2" applyFont="1" applyBorder="1"/>
    <xf numFmtId="9" fontId="2" fillId="0" borderId="19" xfId="2" applyFont="1" applyFill="1" applyBorder="1"/>
    <xf numFmtId="9" fontId="2" fillId="0" borderId="20" xfId="2" applyFont="1" applyFill="1" applyBorder="1"/>
    <xf numFmtId="0" fontId="4" fillId="0" borderId="72" xfId="0" applyFont="1" applyBorder="1"/>
    <xf numFmtId="0" fontId="2" fillId="0" borderId="68" xfId="0" applyFont="1" applyBorder="1"/>
    <xf numFmtId="9" fontId="4" fillId="0" borderId="20" xfId="2" applyFont="1" applyFill="1" applyBorder="1"/>
    <xf numFmtId="0" fontId="4" fillId="0" borderId="80" xfId="0" applyFont="1" applyBorder="1"/>
    <xf numFmtId="0" fontId="2" fillId="0" borderId="81" xfId="0" applyFont="1" applyBorder="1"/>
    <xf numFmtId="0" fontId="11" fillId="3" borderId="52" xfId="0" applyFont="1" applyFill="1" applyBorder="1" applyAlignment="1">
      <alignment vertical="center"/>
    </xf>
    <xf numFmtId="0" fontId="12" fillId="9" borderId="82" xfId="0" applyFont="1" applyFill="1" applyBorder="1" applyAlignment="1">
      <alignment horizontal="left"/>
    </xf>
    <xf numFmtId="0" fontId="8" fillId="0" borderId="19" xfId="0" applyFont="1" applyBorder="1" applyAlignment="1">
      <alignment horizontal="left"/>
    </xf>
    <xf numFmtId="0" fontId="13" fillId="0" borderId="59" xfId="0" applyFont="1" applyBorder="1" applyAlignment="1">
      <alignment horizontal="left" indent="1"/>
    </xf>
    <xf numFmtId="0" fontId="0" fillId="0" borderId="61" xfId="0" applyBorder="1"/>
    <xf numFmtId="0" fontId="8" fillId="0" borderId="60" xfId="0" applyFont="1" applyBorder="1" applyAlignment="1">
      <alignment horizontal="left"/>
    </xf>
    <xf numFmtId="0" fontId="12" fillId="9" borderId="59" xfId="0" applyFont="1" applyFill="1" applyBorder="1" applyAlignment="1">
      <alignment horizontal="left"/>
    </xf>
    <xf numFmtId="164" fontId="13" fillId="0" borderId="60" xfId="1" applyNumberFormat="1" applyFont="1" applyBorder="1" applyAlignment="1">
      <alignment horizontal="center"/>
    </xf>
    <xf numFmtId="164" fontId="13" fillId="0" borderId="19" xfId="1" applyNumberFormat="1" applyFont="1" applyBorder="1" applyAlignment="1">
      <alignment horizontal="center"/>
    </xf>
    <xf numFmtId="164" fontId="13" fillId="0" borderId="20" xfId="1" applyNumberFormat="1" applyFont="1" applyBorder="1" applyAlignment="1">
      <alignment horizontal="center"/>
    </xf>
    <xf numFmtId="0" fontId="8" fillId="0" borderId="59" xfId="0" applyFont="1" applyBorder="1" applyAlignment="1">
      <alignment horizontal="left"/>
    </xf>
    <xf numFmtId="0" fontId="8" fillId="0" borderId="63" xfId="0" applyFont="1" applyBorder="1" applyAlignment="1">
      <alignment horizontal="left"/>
    </xf>
    <xf numFmtId="0" fontId="0" fillId="0" borderId="65" xfId="0" applyBorder="1"/>
    <xf numFmtId="0" fontId="8" fillId="0" borderId="64" xfId="0" applyFont="1" applyBorder="1" applyAlignment="1">
      <alignment horizontal="left"/>
    </xf>
    <xf numFmtId="164" fontId="4" fillId="4" borderId="18" xfId="1" applyNumberFormat="1" applyFont="1" applyFill="1" applyBorder="1"/>
    <xf numFmtId="0" fontId="2" fillId="4" borderId="17" xfId="0" applyFont="1" applyFill="1" applyBorder="1"/>
    <xf numFmtId="164" fontId="4" fillId="4" borderId="26" xfId="1" applyNumberFormat="1" applyFont="1" applyFill="1" applyBorder="1"/>
    <xf numFmtId="164" fontId="2" fillId="2" borderId="23" xfId="1" applyNumberFormat="1" applyFont="1" applyFill="1" applyBorder="1" applyAlignment="1">
      <alignment wrapText="1"/>
    </xf>
    <xf numFmtId="9" fontId="4" fillId="0" borderId="9" xfId="2" applyFont="1" applyBorder="1"/>
    <xf numFmtId="9" fontId="4" fillId="5" borderId="10" xfId="2" applyFont="1" applyFill="1" applyBorder="1"/>
    <xf numFmtId="0" fontId="2" fillId="0" borderId="80" xfId="0" applyFont="1" applyBorder="1"/>
    <xf numFmtId="9" fontId="4" fillId="0" borderId="88" xfId="2" applyFont="1" applyBorder="1"/>
    <xf numFmtId="9" fontId="4" fillId="5" borderId="85" xfId="2" applyFont="1" applyFill="1" applyBorder="1"/>
    <xf numFmtId="9" fontId="0" fillId="0" borderId="19" xfId="2" applyFont="1" applyFill="1" applyBorder="1"/>
    <xf numFmtId="9" fontId="0" fillId="0" borderId="54" xfId="2" applyFont="1" applyFill="1" applyBorder="1"/>
    <xf numFmtId="9" fontId="0" fillId="0" borderId="24" xfId="2" applyFont="1" applyFill="1" applyBorder="1"/>
    <xf numFmtId="164" fontId="2" fillId="0" borderId="0" xfId="0" applyNumberFormat="1" applyFont="1"/>
    <xf numFmtId="164" fontId="2" fillId="0" borderId="0" xfId="1" applyNumberFormat="1" applyFont="1" applyFill="1" applyAlignment="1">
      <alignment horizontal="right"/>
    </xf>
    <xf numFmtId="0" fontId="2" fillId="3" borderId="0" xfId="0" applyFont="1" applyFill="1"/>
    <xf numFmtId="164" fontId="2" fillId="3" borderId="0" xfId="1" applyNumberFormat="1" applyFont="1" applyFill="1" applyAlignment="1">
      <alignment horizontal="right"/>
    </xf>
    <xf numFmtId="164" fontId="10" fillId="0" borderId="0" xfId="1" applyNumberFormat="1" applyFont="1"/>
    <xf numFmtId="164" fontId="10" fillId="4" borderId="0" xfId="1" applyNumberFormat="1" applyFont="1" applyFill="1" applyAlignment="1">
      <alignment horizontal="right"/>
    </xf>
    <xf numFmtId="9" fontId="10" fillId="0" borderId="0" xfId="2" applyFont="1"/>
    <xf numFmtId="164" fontId="4" fillId="0" borderId="0" xfId="1" applyNumberFormat="1" applyFont="1"/>
    <xf numFmtId="164" fontId="4" fillId="4" borderId="0" xfId="1" applyNumberFormat="1" applyFont="1" applyFill="1" applyAlignment="1">
      <alignment horizontal="right"/>
    </xf>
    <xf numFmtId="0" fontId="2" fillId="10" borderId="0" xfId="0" applyFont="1" applyFill="1"/>
    <xf numFmtId="164" fontId="2" fillId="10" borderId="0" xfId="1" applyNumberFormat="1" applyFont="1" applyFill="1"/>
    <xf numFmtId="164" fontId="2" fillId="10" borderId="0" xfId="1" applyNumberFormat="1" applyFont="1" applyFill="1" applyAlignment="1">
      <alignment horizontal="right"/>
    </xf>
    <xf numFmtId="164" fontId="2" fillId="4" borderId="0" xfId="1" applyNumberFormat="1" applyFont="1" applyFill="1"/>
    <xf numFmtId="164" fontId="2" fillId="4" borderId="0" xfId="1" applyNumberFormat="1" applyFont="1" applyFill="1" applyAlignment="1">
      <alignment horizontal="right"/>
    </xf>
    <xf numFmtId="164" fontId="10" fillId="0" borderId="0" xfId="3" applyNumberFormat="1" applyFont="1"/>
    <xf numFmtId="164" fontId="4" fillId="0" borderId="0" xfId="3" applyNumberFormat="1" applyFont="1"/>
    <xf numFmtId="164" fontId="2" fillId="10" borderId="0" xfId="3" applyNumberFormat="1" applyFont="1" applyFill="1"/>
    <xf numFmtId="164" fontId="4" fillId="0" borderId="0" xfId="1" applyNumberFormat="1" applyFont="1" applyAlignment="1">
      <alignment horizontal="right"/>
    </xf>
    <xf numFmtId="0" fontId="2" fillId="4" borderId="30" xfId="0" applyFont="1" applyFill="1" applyBorder="1" applyAlignment="1">
      <alignment horizontal="center"/>
    </xf>
    <xf numFmtId="164" fontId="2" fillId="2" borderId="0" xfId="1" applyNumberFormat="1" applyFont="1" applyFill="1" applyAlignment="1">
      <alignment horizontal="right"/>
    </xf>
    <xf numFmtId="0" fontId="0" fillId="0" borderId="91" xfId="0" applyBorder="1"/>
    <xf numFmtId="164" fontId="0" fillId="2" borderId="1" xfId="0" applyNumberFormat="1" applyFill="1" applyBorder="1"/>
    <xf numFmtId="0" fontId="0" fillId="0" borderId="66" xfId="0" applyBorder="1"/>
    <xf numFmtId="0" fontId="2" fillId="0" borderId="92" xfId="0" applyFont="1" applyBorder="1" applyAlignment="1">
      <alignment wrapText="1"/>
    </xf>
    <xf numFmtId="9" fontId="4" fillId="0" borderId="51" xfId="2" applyFont="1" applyBorder="1"/>
    <xf numFmtId="9" fontId="4" fillId="0" borderId="90" xfId="2" applyFont="1" applyBorder="1"/>
    <xf numFmtId="9" fontId="0" fillId="0" borderId="20" xfId="2" applyFont="1" applyBorder="1"/>
    <xf numFmtId="164" fontId="0" fillId="0" borderId="20" xfId="1" applyNumberFormat="1" applyFont="1" applyFill="1" applyBorder="1"/>
    <xf numFmtId="164" fontId="5" fillId="4" borderId="1" xfId="1" applyNumberFormat="1" applyFont="1" applyFill="1" applyBorder="1"/>
    <xf numFmtId="164" fontId="5" fillId="3" borderId="93" xfId="1" applyNumberFormat="1" applyFont="1" applyFill="1" applyBorder="1"/>
    <xf numFmtId="0" fontId="2" fillId="6" borderId="0" xfId="0" applyFont="1" applyFill="1"/>
    <xf numFmtId="0" fontId="4" fillId="0" borderId="27" xfId="0" applyFont="1" applyBorder="1" applyAlignment="1">
      <alignment wrapText="1"/>
    </xf>
    <xf numFmtId="0" fontId="2" fillId="0" borderId="14" xfId="0" applyFont="1" applyBorder="1"/>
    <xf numFmtId="0" fontId="4" fillId="0" borderId="15" xfId="0" applyFont="1" applyBorder="1" applyAlignment="1">
      <alignment vertical="center"/>
    </xf>
    <xf numFmtId="9" fontId="4" fillId="0" borderId="15" xfId="2" applyFont="1" applyBorder="1" applyAlignment="1">
      <alignment vertical="center"/>
    </xf>
    <xf numFmtId="164" fontId="4" fillId="0" borderId="28" xfId="1" applyNumberFormat="1" applyFont="1" applyBorder="1"/>
    <xf numFmtId="0" fontId="2" fillId="0" borderId="95" xfId="0" applyFont="1" applyBorder="1" applyAlignment="1">
      <alignment horizontal="left" wrapText="1"/>
    </xf>
    <xf numFmtId="164" fontId="2" fillId="11" borderId="95" xfId="0" applyNumberFormat="1" applyFont="1" applyFill="1" applyBorder="1"/>
    <xf numFmtId="0" fontId="4" fillId="0" borderId="94" xfId="0" applyFont="1" applyBorder="1"/>
    <xf numFmtId="164" fontId="10" fillId="0" borderId="95" xfId="1" applyNumberFormat="1" applyFont="1" applyBorder="1"/>
    <xf numFmtId="164" fontId="10" fillId="8" borderId="95" xfId="1" applyNumberFormat="1" applyFont="1" applyFill="1" applyBorder="1"/>
    <xf numFmtId="9" fontId="10" fillId="8" borderId="95" xfId="2" applyFont="1" applyFill="1" applyBorder="1"/>
    <xf numFmtId="164" fontId="4" fillId="0" borderId="95" xfId="1" applyNumberFormat="1" applyFont="1" applyBorder="1"/>
    <xf numFmtId="164" fontId="2" fillId="10" borderId="95" xfId="1" applyNumberFormat="1" applyFont="1" applyFill="1" applyBorder="1"/>
    <xf numFmtId="0" fontId="5" fillId="4" borderId="2" xfId="0" applyFont="1" applyFill="1" applyBorder="1"/>
    <xf numFmtId="0" fontId="5" fillId="4" borderId="3" xfId="0" applyFont="1" applyFill="1" applyBorder="1"/>
    <xf numFmtId="164" fontId="4" fillId="4" borderId="1" xfId="1" applyNumberFormat="1" applyFont="1" applyFill="1" applyBorder="1" applyAlignment="1"/>
    <xf numFmtId="164" fontId="6" fillId="2" borderId="1" xfId="0" applyNumberFormat="1" applyFont="1" applyFill="1" applyBorder="1"/>
    <xf numFmtId="0" fontId="2" fillId="14" borderId="98" xfId="0" applyFont="1" applyFill="1" applyBorder="1" applyAlignment="1">
      <alignment wrapText="1"/>
    </xf>
    <xf numFmtId="0" fontId="2" fillId="14" borderId="98" xfId="0" applyFont="1" applyFill="1" applyBorder="1" applyAlignment="1">
      <alignment horizontal="right" vertical="center" wrapText="1"/>
    </xf>
    <xf numFmtId="0" fontId="2" fillId="3" borderId="31" xfId="0" applyFont="1" applyFill="1" applyBorder="1" applyAlignment="1">
      <alignment horizontal="right" vertical="center" wrapText="1"/>
    </xf>
    <xf numFmtId="0" fontId="2" fillId="3" borderId="98" xfId="0" applyFont="1" applyFill="1" applyBorder="1" applyAlignment="1">
      <alignment horizontal="right" vertical="center" wrapText="1"/>
    </xf>
    <xf numFmtId="0" fontId="2" fillId="3" borderId="52" xfId="0" applyFont="1" applyFill="1" applyBorder="1" applyAlignment="1">
      <alignment wrapText="1"/>
    </xf>
    <xf numFmtId="0" fontId="2" fillId="3" borderId="99" xfId="0" applyFont="1" applyFill="1" applyBorder="1" applyAlignment="1">
      <alignment wrapText="1"/>
    </xf>
    <xf numFmtId="0" fontId="2" fillId="3" borderId="31" xfId="0" applyFont="1" applyFill="1" applyBorder="1" applyAlignment="1">
      <alignment wrapText="1"/>
    </xf>
    <xf numFmtId="9" fontId="4" fillId="14" borderId="11" xfId="2" applyFont="1" applyFill="1" applyBorder="1" applyAlignment="1"/>
    <xf numFmtId="164" fontId="4" fillId="14" borderId="100" xfId="1" applyNumberFormat="1" applyFont="1" applyFill="1" applyBorder="1" applyAlignment="1"/>
    <xf numFmtId="164" fontId="4" fillId="14" borderId="101" xfId="1" applyNumberFormat="1" applyFont="1" applyFill="1" applyBorder="1" applyAlignment="1"/>
    <xf numFmtId="9" fontId="4" fillId="14" borderId="12" xfId="2" applyFont="1" applyFill="1" applyBorder="1" applyAlignment="1"/>
    <xf numFmtId="164" fontId="4" fillId="14" borderId="69" xfId="1" applyNumberFormat="1" applyFont="1" applyFill="1" applyBorder="1" applyAlignment="1"/>
    <xf numFmtId="164" fontId="4" fillId="14" borderId="70" xfId="1" applyNumberFormat="1" applyFont="1" applyFill="1" applyBorder="1" applyAlignment="1"/>
    <xf numFmtId="9" fontId="4" fillId="14" borderId="13" xfId="2" applyFont="1" applyFill="1" applyBorder="1" applyAlignment="1"/>
    <xf numFmtId="164" fontId="4" fillId="14" borderId="102" xfId="1" applyNumberFormat="1" applyFont="1" applyFill="1" applyBorder="1" applyAlignment="1"/>
    <xf numFmtId="164" fontId="4" fillId="14" borderId="103" xfId="1" applyNumberFormat="1" applyFont="1" applyFill="1" applyBorder="1" applyAlignment="1"/>
    <xf numFmtId="43" fontId="4" fillId="0" borderId="11" xfId="1" applyFont="1" applyBorder="1" applyAlignment="1"/>
    <xf numFmtId="164" fontId="4" fillId="0" borderId="101" xfId="1" applyNumberFormat="1" applyFont="1" applyBorder="1" applyAlignment="1"/>
    <xf numFmtId="43" fontId="4" fillId="0" borderId="12" xfId="1" applyFont="1" applyBorder="1" applyAlignment="1">
      <alignment wrapText="1"/>
    </xf>
    <xf numFmtId="164" fontId="4" fillId="0" borderId="70" xfId="1" applyNumberFormat="1" applyFont="1" applyBorder="1" applyAlignment="1">
      <alignment wrapText="1"/>
    </xf>
    <xf numFmtId="164" fontId="4" fillId="0" borderId="13" xfId="1" applyNumberFormat="1" applyFont="1" applyBorder="1" applyAlignment="1"/>
    <xf numFmtId="164" fontId="4" fillId="0" borderId="103" xfId="1" applyNumberFormat="1" applyFont="1" applyBorder="1" applyAlignment="1"/>
    <xf numFmtId="0" fontId="0" fillId="0" borderId="11" xfId="0" applyBorder="1"/>
    <xf numFmtId="43" fontId="4" fillId="0" borderId="101" xfId="1" applyFont="1" applyBorder="1" applyAlignment="1"/>
    <xf numFmtId="43" fontId="4" fillId="0" borderId="70" xfId="1" applyFont="1" applyBorder="1" applyAlignment="1">
      <alignment wrapText="1"/>
    </xf>
    <xf numFmtId="0" fontId="4" fillId="0" borderId="104" xfId="0" applyFont="1" applyBorder="1"/>
    <xf numFmtId="0" fontId="4" fillId="0" borderId="105" xfId="0" applyFont="1" applyBorder="1"/>
    <xf numFmtId="0" fontId="3" fillId="0" borderId="105" xfId="0" applyFont="1" applyBorder="1"/>
    <xf numFmtId="0" fontId="3" fillId="0" borderId="106" xfId="0" applyFont="1" applyBorder="1"/>
    <xf numFmtId="164" fontId="2" fillId="4" borderId="98" xfId="1" applyNumberFormat="1" applyFont="1" applyFill="1" applyBorder="1" applyAlignment="1">
      <alignment horizontal="right" wrapText="1"/>
    </xf>
    <xf numFmtId="9" fontId="5" fillId="4" borderId="3" xfId="0" applyNumberFormat="1" applyFont="1" applyFill="1" applyBorder="1"/>
    <xf numFmtId="0" fontId="0" fillId="0" borderId="13" xfId="0" applyBorder="1" applyAlignment="1">
      <alignment wrapText="1"/>
    </xf>
    <xf numFmtId="9" fontId="0" fillId="0" borderId="101" xfId="2" applyFont="1" applyBorder="1" applyAlignment="1">
      <alignment horizontal="center" vertical="center"/>
    </xf>
    <xf numFmtId="9" fontId="0" fillId="0" borderId="103" xfId="2" applyFont="1" applyBorder="1" applyAlignment="1">
      <alignment horizontal="center" vertical="center"/>
    </xf>
    <xf numFmtId="0" fontId="0" fillId="0" borderId="107" xfId="0" applyBorder="1"/>
    <xf numFmtId="0" fontId="6" fillId="0" borderId="107" xfId="0" applyFont="1" applyBorder="1"/>
    <xf numFmtId="0" fontId="4" fillId="0" borderId="55" xfId="0" applyFont="1" applyBorder="1" applyAlignment="1">
      <alignment horizontal="left"/>
    </xf>
    <xf numFmtId="165" fontId="4" fillId="0" borderId="57" xfId="3" applyNumberFormat="1" applyFont="1" applyBorder="1"/>
    <xf numFmtId="0" fontId="2" fillId="6" borderId="1" xfId="0" applyFont="1" applyFill="1" applyBorder="1" applyAlignment="1">
      <alignment vertical="center"/>
    </xf>
    <xf numFmtId="0" fontId="4" fillId="0" borderId="108" xfId="0" applyFont="1" applyBorder="1" applyAlignment="1">
      <alignment horizontal="left"/>
    </xf>
    <xf numFmtId="165" fontId="4" fillId="0" borderId="109" xfId="3" applyNumberFormat="1" applyFont="1" applyBorder="1"/>
    <xf numFmtId="0" fontId="2" fillId="0" borderId="1" xfId="0" applyFont="1" applyBorder="1" applyAlignment="1">
      <alignment vertical="center"/>
    </xf>
    <xf numFmtId="165" fontId="2" fillId="0" borderId="1" xfId="0" applyNumberFormat="1" applyFont="1" applyBorder="1" applyAlignment="1">
      <alignment vertical="center"/>
    </xf>
    <xf numFmtId="164" fontId="2" fillId="3" borderId="1" xfId="0" applyNumberFormat="1" applyFont="1" applyFill="1" applyBorder="1" applyAlignment="1">
      <alignment vertical="center"/>
    </xf>
    <xf numFmtId="0" fontId="5" fillId="0" borderId="111" xfId="0" applyFont="1" applyBorder="1" applyAlignment="1">
      <alignment vertical="center"/>
    </xf>
    <xf numFmtId="0" fontId="9" fillId="0" borderId="111" xfId="0" applyFont="1" applyBorder="1"/>
    <xf numFmtId="0" fontId="5" fillId="0" borderId="19" xfId="0" applyFont="1" applyBorder="1" applyAlignment="1">
      <alignment vertical="center"/>
    </xf>
    <xf numFmtId="0" fontId="9" fillId="0" borderId="19" xfId="0" applyFont="1" applyBorder="1"/>
    <xf numFmtId="164" fontId="4" fillId="0" borderId="60" xfId="0" applyNumberFormat="1" applyFont="1" applyBorder="1"/>
    <xf numFmtId="0" fontId="4" fillId="0" borderId="60" xfId="0" applyFont="1" applyBorder="1"/>
    <xf numFmtId="0" fontId="4" fillId="0" borderId="64" xfId="0" applyFont="1" applyBorder="1"/>
    <xf numFmtId="165" fontId="4" fillId="0" borderId="112" xfId="3" applyNumberFormat="1" applyFont="1" applyBorder="1"/>
    <xf numFmtId="165" fontId="4" fillId="0" borderId="74" xfId="3" applyNumberFormat="1" applyFont="1" applyBorder="1"/>
    <xf numFmtId="165" fontId="4" fillId="0" borderId="113" xfId="3" applyNumberFormat="1" applyFont="1" applyBorder="1"/>
    <xf numFmtId="0" fontId="2" fillId="15" borderId="1" xfId="0" applyFont="1" applyFill="1" applyBorder="1" applyAlignment="1">
      <alignment vertical="center" wrapText="1"/>
    </xf>
    <xf numFmtId="0" fontId="3" fillId="0" borderId="115" xfId="0" applyFont="1" applyBorder="1"/>
    <xf numFmtId="164" fontId="4" fillId="0" borderId="116" xfId="1" applyNumberFormat="1" applyFont="1" applyBorder="1"/>
    <xf numFmtId="164" fontId="4" fillId="15" borderId="116" xfId="1" applyNumberFormat="1" applyFont="1" applyFill="1" applyBorder="1"/>
    <xf numFmtId="9" fontId="4" fillId="15" borderId="116" xfId="2" applyFont="1" applyFill="1" applyBorder="1"/>
    <xf numFmtId="164" fontId="4" fillId="15" borderId="117" xfId="1" applyNumberFormat="1" applyFont="1" applyFill="1" applyBorder="1"/>
    <xf numFmtId="0" fontId="3" fillId="0" borderId="118" xfId="0" applyFont="1" applyBorder="1"/>
    <xf numFmtId="164" fontId="4" fillId="0" borderId="119" xfId="1" applyNumberFormat="1" applyFont="1" applyBorder="1"/>
    <xf numFmtId="164" fontId="4" fillId="15" borderId="119" xfId="1" applyNumberFormat="1" applyFont="1" applyFill="1" applyBorder="1"/>
    <xf numFmtId="9" fontId="4" fillId="15" borderId="119" xfId="2" applyFont="1" applyFill="1" applyBorder="1"/>
    <xf numFmtId="164" fontId="4" fillId="15" borderId="120" xfId="1" applyNumberFormat="1" applyFont="1" applyFill="1" applyBorder="1"/>
    <xf numFmtId="0" fontId="3" fillId="0" borderId="121" xfId="0" applyFont="1" applyBorder="1"/>
    <xf numFmtId="164" fontId="4" fillId="0" borderId="122" xfId="1" applyNumberFormat="1" applyFont="1" applyBorder="1"/>
    <xf numFmtId="164" fontId="4" fillId="15" borderId="122" xfId="1" applyNumberFormat="1" applyFont="1" applyFill="1" applyBorder="1"/>
    <xf numFmtId="9" fontId="4" fillId="15" borderId="122" xfId="2" applyFont="1" applyFill="1" applyBorder="1"/>
    <xf numFmtId="164" fontId="4" fillId="15" borderId="123" xfId="1" applyNumberFormat="1" applyFont="1" applyFill="1" applyBorder="1"/>
    <xf numFmtId="0" fontId="2" fillId="15" borderId="1" xfId="0" applyFont="1" applyFill="1" applyBorder="1" applyAlignment="1">
      <alignment horizontal="right" vertical="center" wrapText="1"/>
    </xf>
    <xf numFmtId="0" fontId="2" fillId="15" borderId="1" xfId="0" applyFont="1" applyFill="1" applyBorder="1" applyAlignment="1">
      <alignment horizontal="right" wrapText="1"/>
    </xf>
    <xf numFmtId="0" fontId="2" fillId="3" borderId="2" xfId="0" applyFont="1" applyFill="1" applyBorder="1" applyAlignment="1">
      <alignment horizontal="right" vertical="center" wrapText="1"/>
    </xf>
    <xf numFmtId="0" fontId="4" fillId="0" borderId="106" xfId="0" applyFont="1" applyBorder="1"/>
    <xf numFmtId="164" fontId="4" fillId="0" borderId="12" xfId="1" applyNumberFormat="1" applyFont="1" applyBorder="1" applyAlignment="1"/>
    <xf numFmtId="164" fontId="4" fillId="0" borderId="70" xfId="1" applyNumberFormat="1" applyFont="1" applyBorder="1" applyAlignment="1"/>
    <xf numFmtId="43" fontId="4" fillId="0" borderId="11" xfId="1" applyFont="1" applyFill="1" applyBorder="1" applyAlignment="1"/>
    <xf numFmtId="43" fontId="4" fillId="0" borderId="101" xfId="1" applyFont="1" applyFill="1" applyBorder="1" applyAlignment="1"/>
    <xf numFmtId="43" fontId="4" fillId="0" borderId="12" xfId="1" applyFont="1" applyFill="1" applyBorder="1" applyAlignment="1">
      <alignment wrapText="1"/>
    </xf>
    <xf numFmtId="43" fontId="4" fillId="0" borderId="70" xfId="1" applyFont="1" applyFill="1" applyBorder="1" applyAlignment="1">
      <alignment wrapText="1"/>
    </xf>
    <xf numFmtId="164" fontId="4" fillId="0" borderId="12" xfId="1" applyNumberFormat="1" applyFont="1" applyFill="1" applyBorder="1"/>
    <xf numFmtId="164" fontId="4" fillId="0" borderId="70" xfId="1" applyNumberFormat="1" applyFont="1" applyFill="1" applyBorder="1"/>
    <xf numFmtId="164" fontId="4" fillId="0" borderId="13" xfId="1" applyNumberFormat="1" applyFont="1" applyFill="1" applyBorder="1"/>
    <xf numFmtId="164" fontId="4" fillId="0" borderId="103" xfId="1" applyNumberFormat="1" applyFont="1" applyFill="1" applyBorder="1"/>
    <xf numFmtId="9" fontId="4" fillId="15" borderId="115" xfId="2" applyFont="1" applyFill="1" applyBorder="1" applyAlignment="1"/>
    <xf numFmtId="9" fontId="4" fillId="15" borderId="118" xfId="2" applyFont="1" applyFill="1" applyBorder="1" applyAlignment="1"/>
    <xf numFmtId="164" fontId="4" fillId="15" borderId="118" xfId="1" applyNumberFormat="1" applyFont="1" applyFill="1" applyBorder="1" applyAlignment="1"/>
    <xf numFmtId="164" fontId="4" fillId="15" borderId="121" xfId="1" applyNumberFormat="1" applyFont="1" applyFill="1" applyBorder="1" applyAlignment="1"/>
    <xf numFmtId="164" fontId="5" fillId="13" borderId="7" xfId="1" applyNumberFormat="1" applyFont="1" applyFill="1" applyBorder="1"/>
    <xf numFmtId="0" fontId="2" fillId="0" borderId="89" xfId="0" applyFont="1" applyBorder="1" applyAlignment="1">
      <alignment wrapText="1"/>
    </xf>
    <xf numFmtId="0" fontId="2" fillId="3" borderId="2" xfId="0" applyFont="1" applyFill="1" applyBorder="1" applyAlignment="1">
      <alignment vertical="center" wrapText="1"/>
    </xf>
    <xf numFmtId="164" fontId="10" fillId="15" borderId="73" xfId="1" applyNumberFormat="1" applyFont="1" applyFill="1" applyBorder="1"/>
    <xf numFmtId="164" fontId="10" fillId="15" borderId="56" xfId="2" applyNumberFormat="1" applyFont="1" applyFill="1" applyBorder="1"/>
    <xf numFmtId="164" fontId="10" fillId="15" borderId="114" xfId="1" applyNumberFormat="1" applyFont="1" applyFill="1" applyBorder="1"/>
    <xf numFmtId="0" fontId="10" fillId="15" borderId="56" xfId="2" applyNumberFormat="1" applyFont="1" applyFill="1" applyBorder="1"/>
    <xf numFmtId="164" fontId="10" fillId="15" borderId="93" xfId="1" applyNumberFormat="1" applyFont="1" applyFill="1" applyBorder="1"/>
    <xf numFmtId="0" fontId="10" fillId="15" borderId="110" xfId="2" applyNumberFormat="1" applyFont="1" applyFill="1" applyBorder="1"/>
    <xf numFmtId="164" fontId="10" fillId="15" borderId="1" xfId="1" applyNumberFormat="1" applyFont="1" applyFill="1" applyBorder="1" applyAlignment="1">
      <alignment vertical="center"/>
    </xf>
    <xf numFmtId="0" fontId="10" fillId="15" borderId="1" xfId="2" applyNumberFormat="1" applyFont="1" applyFill="1" applyBorder="1" applyAlignment="1">
      <alignment vertical="center"/>
    </xf>
    <xf numFmtId="0" fontId="10" fillId="0" borderId="125" xfId="0" applyFont="1" applyBorder="1"/>
    <xf numFmtId="0" fontId="10" fillId="0" borderId="126" xfId="0" applyFont="1" applyBorder="1"/>
    <xf numFmtId="0" fontId="10" fillId="0" borderId="119" xfId="0" applyFont="1" applyBorder="1"/>
    <xf numFmtId="0" fontId="10" fillId="0" borderId="120" xfId="0" applyFont="1" applyBorder="1"/>
    <xf numFmtId="0" fontId="4" fillId="0" borderId="118" xfId="0" applyFont="1" applyBorder="1"/>
    <xf numFmtId="0" fontId="4" fillId="0" borderId="119" xfId="0" applyFont="1" applyBorder="1"/>
    <xf numFmtId="0" fontId="4" fillId="0" borderId="120" xfId="0" applyFont="1" applyBorder="1"/>
    <xf numFmtId="0" fontId="4" fillId="0" borderId="118" xfId="0" applyFont="1" applyBorder="1" applyAlignment="1">
      <alignment wrapText="1"/>
    </xf>
    <xf numFmtId="164" fontId="4" fillId="0" borderId="119" xfId="0" applyNumberFormat="1" applyFont="1" applyBorder="1"/>
    <xf numFmtId="164" fontId="4" fillId="0" borderId="120" xfId="0" applyNumberFormat="1" applyFont="1" applyBorder="1"/>
    <xf numFmtId="0" fontId="10" fillId="15" borderId="118" xfId="0" applyFont="1" applyFill="1" applyBorder="1"/>
    <xf numFmtId="0" fontId="10" fillId="15" borderId="119" xfId="0" applyFont="1" applyFill="1" applyBorder="1"/>
    <xf numFmtId="0" fontId="10" fillId="15" borderId="120" xfId="0" applyFont="1" applyFill="1" applyBorder="1"/>
    <xf numFmtId="9" fontId="10" fillId="15" borderId="119" xfId="2" applyFont="1" applyFill="1" applyBorder="1"/>
    <xf numFmtId="9" fontId="10" fillId="15" borderId="120" xfId="2" applyFont="1" applyFill="1" applyBorder="1"/>
    <xf numFmtId="0" fontId="4" fillId="15" borderId="118" xfId="0" applyFont="1" applyFill="1" applyBorder="1"/>
    <xf numFmtId="164" fontId="4" fillId="15" borderId="119" xfId="0" applyNumberFormat="1" applyFont="1" applyFill="1" applyBorder="1"/>
    <xf numFmtId="164" fontId="4" fillId="15" borderId="120" xfId="0" applyNumberFormat="1" applyFont="1" applyFill="1" applyBorder="1"/>
    <xf numFmtId="0" fontId="4" fillId="15" borderId="127" xfId="0" applyFont="1" applyFill="1" applyBorder="1"/>
    <xf numFmtId="164" fontId="4" fillId="15" borderId="128" xfId="0" applyNumberFormat="1" applyFont="1" applyFill="1" applyBorder="1"/>
    <xf numFmtId="164" fontId="4" fillId="15" borderId="129" xfId="0" applyNumberFormat="1" applyFont="1" applyFill="1" applyBorder="1"/>
    <xf numFmtId="0" fontId="4" fillId="0" borderId="124" xfId="0" applyFont="1" applyBorder="1"/>
    <xf numFmtId="0" fontId="10" fillId="0" borderId="130" xfId="0" applyFont="1" applyBorder="1"/>
    <xf numFmtId="0" fontId="10" fillId="0" borderId="131" xfId="0" applyFont="1" applyBorder="1"/>
    <xf numFmtId="0" fontId="10" fillId="0" borderId="132" xfId="0" applyFont="1" applyBorder="1"/>
    <xf numFmtId="0" fontId="2" fillId="6" borderId="133" xfId="0" applyFont="1" applyFill="1" applyBorder="1"/>
    <xf numFmtId="0" fontId="10" fillId="0" borderId="134" xfId="0" applyFont="1" applyBorder="1"/>
    <xf numFmtId="0" fontId="10" fillId="0" borderId="135" xfId="0" applyFont="1" applyBorder="1"/>
    <xf numFmtId="164" fontId="10" fillId="15" borderId="119" xfId="0" applyNumberFormat="1" applyFont="1" applyFill="1" applyBorder="1"/>
    <xf numFmtId="164" fontId="2" fillId="4" borderId="98" xfId="1" applyNumberFormat="1" applyFont="1" applyFill="1" applyBorder="1" applyAlignment="1">
      <alignment horizontal="right" vertical="center" wrapText="1"/>
    </xf>
    <xf numFmtId="0" fontId="2" fillId="0" borderId="136" xfId="0" applyFont="1" applyBorder="1" applyAlignment="1">
      <alignment horizontal="center" wrapText="1"/>
    </xf>
    <xf numFmtId="0" fontId="2" fillId="0" borderId="137" xfId="0" applyFont="1" applyBorder="1" applyAlignment="1">
      <alignment horizontal="center" wrapText="1"/>
    </xf>
    <xf numFmtId="0" fontId="2" fillId="0" borderId="91" xfId="0" applyFont="1" applyBorder="1" applyAlignment="1">
      <alignment horizontal="center" wrapText="1"/>
    </xf>
    <xf numFmtId="0" fontId="2" fillId="0" borderId="66" xfId="0" applyFont="1" applyBorder="1" applyAlignment="1">
      <alignment horizontal="center" wrapText="1"/>
    </xf>
    <xf numFmtId="164" fontId="5" fillId="0" borderId="137" xfId="1" applyNumberFormat="1" applyFont="1" applyFill="1" applyBorder="1"/>
    <xf numFmtId="0" fontId="2" fillId="0" borderId="8" xfId="0" applyFont="1" applyBorder="1" applyAlignment="1">
      <alignment wrapText="1"/>
    </xf>
    <xf numFmtId="0" fontId="2" fillId="3" borderId="52" xfId="0" applyFont="1" applyFill="1" applyBorder="1" applyAlignment="1">
      <alignment vertical="center" wrapText="1"/>
    </xf>
    <xf numFmtId="0" fontId="8" fillId="0" borderId="6" xfId="0" applyFont="1" applyBorder="1" applyAlignment="1">
      <alignment horizontal="left"/>
    </xf>
    <xf numFmtId="0" fontId="8" fillId="0" borderId="24" xfId="0" applyFont="1" applyBorder="1" applyAlignment="1">
      <alignment horizontal="left"/>
    </xf>
    <xf numFmtId="0" fontId="5" fillId="0" borderId="6" xfId="0" applyFont="1" applyBorder="1"/>
    <xf numFmtId="0" fontId="14" fillId="0" borderId="6" xfId="0" applyFont="1" applyBorder="1" applyAlignment="1">
      <alignment horizontal="center"/>
    </xf>
    <xf numFmtId="0" fontId="5" fillId="0" borderId="15" xfId="0" applyFont="1" applyBorder="1"/>
    <xf numFmtId="0" fontId="14" fillId="0" borderId="15" xfId="0" applyFont="1" applyBorder="1"/>
    <xf numFmtId="0" fontId="14" fillId="0" borderId="15" xfId="0" applyFont="1" applyBorder="1" applyAlignment="1">
      <alignment vertical="center"/>
    </xf>
    <xf numFmtId="164" fontId="5" fillId="3" borderId="1" xfId="1" applyNumberFormat="1" applyFont="1" applyFill="1" applyBorder="1" applyAlignment="1">
      <alignment horizontal="center"/>
    </xf>
    <xf numFmtId="0" fontId="13" fillId="0" borderId="118" xfId="0" applyFont="1" applyBorder="1" applyAlignment="1">
      <alignment horizontal="left" indent="1"/>
    </xf>
    <xf numFmtId="164" fontId="13" fillId="0" borderId="119" xfId="1" applyNumberFormat="1" applyFont="1" applyBorder="1" applyAlignment="1">
      <alignment horizontal="center"/>
    </xf>
    <xf numFmtId="164" fontId="13" fillId="0" borderId="120" xfId="1" applyNumberFormat="1" applyFont="1" applyBorder="1" applyAlignment="1">
      <alignment horizontal="center"/>
    </xf>
    <xf numFmtId="9" fontId="13" fillId="0" borderId="119" xfId="2" applyFont="1" applyBorder="1" applyAlignment="1">
      <alignment horizontal="right"/>
    </xf>
    <xf numFmtId="9" fontId="13" fillId="0" borderId="120" xfId="2" applyFont="1" applyBorder="1" applyAlignment="1">
      <alignment horizontal="right"/>
    </xf>
    <xf numFmtId="0" fontId="13" fillId="0" borderId="118" xfId="0" applyFont="1" applyBorder="1" applyAlignment="1">
      <alignment horizontal="left" vertical="center" wrapText="1" indent="1"/>
    </xf>
    <xf numFmtId="9" fontId="13" fillId="0" borderId="119" xfId="2" applyFont="1" applyBorder="1" applyAlignment="1">
      <alignment horizontal="center"/>
    </xf>
    <xf numFmtId="9" fontId="13" fillId="0" borderId="120" xfId="2" applyFont="1" applyBorder="1" applyAlignment="1">
      <alignment horizontal="center"/>
    </xf>
    <xf numFmtId="0" fontId="13" fillId="0" borderId="139" xfId="0" applyFont="1" applyBorder="1" applyAlignment="1">
      <alignment horizontal="left" indent="1"/>
    </xf>
    <xf numFmtId="164" fontId="13" fillId="0" borderId="140" xfId="1" applyNumberFormat="1" applyFont="1" applyBorder="1" applyAlignment="1">
      <alignment horizontal="center"/>
    </xf>
    <xf numFmtId="164" fontId="13" fillId="0" borderId="141" xfId="1" applyNumberFormat="1" applyFont="1" applyBorder="1" applyAlignment="1">
      <alignment horizontal="center"/>
    </xf>
    <xf numFmtId="0" fontId="13" fillId="6" borderId="142" xfId="0" applyFont="1" applyFill="1" applyBorder="1"/>
    <xf numFmtId="0" fontId="5" fillId="6" borderId="143" xfId="0" applyFont="1" applyFill="1" applyBorder="1" applyAlignment="1">
      <alignment horizontal="center"/>
    </xf>
    <xf numFmtId="0" fontId="5" fillId="6" borderId="144" xfId="0" applyFont="1" applyFill="1" applyBorder="1" applyAlignment="1">
      <alignment horizontal="center"/>
    </xf>
    <xf numFmtId="0" fontId="5" fillId="13" borderId="118" xfId="0" applyFont="1" applyFill="1" applyBorder="1" applyAlignment="1">
      <alignment horizontal="left" indent="1"/>
    </xf>
    <xf numFmtId="164" fontId="5" fillId="13" borderId="119" xfId="1" applyNumberFormat="1" applyFont="1" applyFill="1" applyBorder="1" applyAlignment="1">
      <alignment horizontal="center"/>
    </xf>
    <xf numFmtId="0" fontId="5" fillId="13" borderId="118" xfId="0" applyFont="1" applyFill="1" applyBorder="1" applyAlignment="1">
      <alignment horizontal="left" wrapText="1" indent="1"/>
    </xf>
    <xf numFmtId="0" fontId="5" fillId="13" borderId="121" xfId="0" applyFont="1" applyFill="1" applyBorder="1" applyAlignment="1">
      <alignment horizontal="left" indent="1"/>
    </xf>
    <xf numFmtId="164" fontId="5" fillId="13" borderId="122" xfId="1" applyNumberFormat="1" applyFont="1" applyFill="1" applyBorder="1" applyAlignment="1">
      <alignment horizontal="center"/>
    </xf>
    <xf numFmtId="0" fontId="2" fillId="2" borderId="93" xfId="0" applyFont="1" applyFill="1" applyBorder="1" applyAlignment="1">
      <alignment horizontal="center"/>
    </xf>
    <xf numFmtId="0" fontId="2" fillId="0" borderId="6" xfId="0" applyFont="1" applyBorder="1" applyAlignment="1">
      <alignment horizontal="center" wrapText="1"/>
    </xf>
    <xf numFmtId="0" fontId="2" fillId="0" borderId="15" xfId="0" applyFont="1" applyBorder="1" applyAlignment="1">
      <alignment horizontal="center" wrapText="1"/>
    </xf>
    <xf numFmtId="164" fontId="2" fillId="0" borderId="15" xfId="1" applyNumberFormat="1" applyFont="1" applyFill="1" applyBorder="1" applyAlignment="1">
      <alignment wrapText="1"/>
    </xf>
    <xf numFmtId="164" fontId="0" fillId="0" borderId="119" xfId="0" applyNumberFormat="1" applyBorder="1"/>
    <xf numFmtId="164" fontId="0" fillId="0" borderId="120" xfId="0" applyNumberFormat="1" applyBorder="1"/>
    <xf numFmtId="164" fontId="0" fillId="0" borderId="122" xfId="0" applyNumberFormat="1" applyBorder="1"/>
    <xf numFmtId="0" fontId="2" fillId="11" borderId="148" xfId="0" applyFont="1" applyFill="1" applyBorder="1"/>
    <xf numFmtId="164" fontId="2" fillId="11" borderId="149" xfId="1" applyNumberFormat="1" applyFont="1" applyFill="1" applyBorder="1" applyAlignment="1">
      <alignment horizontal="right"/>
    </xf>
    <xf numFmtId="0" fontId="4" fillId="0" borderId="148" xfId="0" applyFont="1" applyBorder="1"/>
    <xf numFmtId="164" fontId="10" fillId="4" borderId="149" xfId="1" applyNumberFormat="1" applyFont="1" applyFill="1" applyBorder="1" applyAlignment="1">
      <alignment horizontal="right"/>
    </xf>
    <xf numFmtId="164" fontId="4" fillId="4" borderId="149" xfId="1" applyNumberFormat="1" applyFont="1" applyFill="1" applyBorder="1" applyAlignment="1">
      <alignment horizontal="right"/>
    </xf>
    <xf numFmtId="0" fontId="10" fillId="8" borderId="148" xfId="0" applyFont="1" applyFill="1" applyBorder="1"/>
    <xf numFmtId="0" fontId="2" fillId="10" borderId="148" xfId="0" applyFont="1" applyFill="1" applyBorder="1"/>
    <xf numFmtId="164" fontId="2" fillId="10" borderId="149" xfId="1" applyNumberFormat="1" applyFont="1" applyFill="1" applyBorder="1"/>
    <xf numFmtId="0" fontId="2" fillId="4" borderId="152" xfId="0" applyFont="1" applyFill="1" applyBorder="1"/>
    <xf numFmtId="164" fontId="2" fillId="4" borderId="153" xfId="1" applyNumberFormat="1" applyFont="1" applyFill="1" applyBorder="1"/>
    <xf numFmtId="164" fontId="2" fillId="11" borderId="153" xfId="1" applyNumberFormat="1" applyFont="1" applyFill="1" applyBorder="1"/>
    <xf numFmtId="164" fontId="2" fillId="4" borderId="154" xfId="1" applyNumberFormat="1" applyFont="1" applyFill="1" applyBorder="1"/>
    <xf numFmtId="0" fontId="2" fillId="0" borderId="119" xfId="0" applyFont="1" applyBorder="1" applyAlignment="1">
      <alignment horizontal="left" wrapText="1"/>
    </xf>
    <xf numFmtId="0" fontId="2" fillId="11" borderId="118" xfId="0" applyFont="1" applyFill="1" applyBorder="1"/>
    <xf numFmtId="164" fontId="2" fillId="11" borderId="119" xfId="0" applyNumberFormat="1" applyFont="1" applyFill="1" applyBorder="1"/>
    <xf numFmtId="164" fontId="2" fillId="11" borderId="120" xfId="1" applyNumberFormat="1" applyFont="1" applyFill="1" applyBorder="1" applyAlignment="1">
      <alignment horizontal="right"/>
    </xf>
    <xf numFmtId="164" fontId="10" fillId="0" borderId="119" xfId="1" applyNumberFormat="1" applyFont="1" applyBorder="1"/>
    <xf numFmtId="164" fontId="10" fillId="4" borderId="120" xfId="1" applyNumberFormat="1" applyFont="1" applyFill="1" applyBorder="1" applyAlignment="1">
      <alignment horizontal="right"/>
    </xf>
    <xf numFmtId="164" fontId="4" fillId="4" borderId="120" xfId="1" applyNumberFormat="1" applyFont="1" applyFill="1" applyBorder="1" applyAlignment="1">
      <alignment horizontal="right"/>
    </xf>
    <xf numFmtId="0" fontId="10" fillId="8" borderId="118" xfId="0" applyFont="1" applyFill="1" applyBorder="1"/>
    <xf numFmtId="164" fontId="10" fillId="8" borderId="119" xfId="1" applyNumberFormat="1" applyFont="1" applyFill="1" applyBorder="1"/>
    <xf numFmtId="9" fontId="10" fillId="8" borderId="119" xfId="2" applyFont="1" applyFill="1" applyBorder="1"/>
    <xf numFmtId="0" fontId="2" fillId="10" borderId="118" xfId="0" applyFont="1" applyFill="1" applyBorder="1"/>
    <xf numFmtId="164" fontId="2" fillId="10" borderId="119" xfId="1" applyNumberFormat="1" applyFont="1" applyFill="1" applyBorder="1"/>
    <xf numFmtId="164" fontId="2" fillId="10" borderId="120" xfId="1" applyNumberFormat="1" applyFont="1" applyFill="1" applyBorder="1"/>
    <xf numFmtId="0" fontId="2" fillId="4" borderId="121" xfId="0" applyFont="1" applyFill="1" applyBorder="1"/>
    <xf numFmtId="164" fontId="2" fillId="4" borderId="122" xfId="1" applyNumberFormat="1" applyFont="1" applyFill="1" applyBorder="1"/>
    <xf numFmtId="164" fontId="2" fillId="11" borderId="122" xfId="1" applyNumberFormat="1" applyFont="1" applyFill="1" applyBorder="1"/>
    <xf numFmtId="164" fontId="2" fillId="4" borderId="123" xfId="1" applyNumberFormat="1" applyFont="1" applyFill="1" applyBorder="1"/>
    <xf numFmtId="0" fontId="0" fillId="0" borderId="164" xfId="0" applyBorder="1"/>
    <xf numFmtId="0" fontId="0" fillId="0" borderId="137" xfId="0" applyBorder="1"/>
    <xf numFmtId="0" fontId="0" fillId="0" borderId="165" xfId="0" applyBorder="1"/>
    <xf numFmtId="0" fontId="4" fillId="0" borderId="164" xfId="0" applyFont="1" applyBorder="1"/>
    <xf numFmtId="0" fontId="4" fillId="0" borderId="137" xfId="0" applyFont="1" applyBorder="1"/>
    <xf numFmtId="164" fontId="4" fillId="0" borderId="165" xfId="1" applyNumberFormat="1" applyFont="1" applyBorder="1" applyAlignment="1">
      <alignment horizontal="right"/>
    </xf>
    <xf numFmtId="0" fontId="11" fillId="3" borderId="0" xfId="0" applyFont="1" applyFill="1" applyAlignment="1">
      <alignment horizontal="right" vertical="top" wrapText="1"/>
    </xf>
    <xf numFmtId="0" fontId="11" fillId="3" borderId="68" xfId="0" applyFont="1" applyFill="1" applyBorder="1" applyAlignment="1">
      <alignment horizontal="right" vertical="top" wrapText="1"/>
    </xf>
    <xf numFmtId="0" fontId="4" fillId="9" borderId="83" xfId="0" applyFont="1" applyFill="1" applyBorder="1"/>
    <xf numFmtId="0" fontId="4" fillId="9" borderId="61" xfId="0" applyFont="1" applyFill="1" applyBorder="1"/>
    <xf numFmtId="0" fontId="13" fillId="9" borderId="84" xfId="0" applyFont="1" applyFill="1" applyBorder="1" applyAlignment="1">
      <alignment horizontal="left"/>
    </xf>
    <xf numFmtId="0" fontId="13" fillId="0" borderId="60" xfId="0" applyFont="1" applyBorder="1" applyAlignment="1">
      <alignment horizontal="left"/>
    </xf>
    <xf numFmtId="0" fontId="13" fillId="9" borderId="60" xfId="0" applyFont="1" applyFill="1" applyBorder="1" applyAlignment="1">
      <alignment horizontal="left"/>
    </xf>
    <xf numFmtId="0" fontId="13" fillId="0" borderId="59" xfId="0" applyFont="1" applyBorder="1" applyAlignment="1">
      <alignment horizontal="left"/>
    </xf>
    <xf numFmtId="164" fontId="4" fillId="0" borderId="61" xfId="1" applyNumberFormat="1" applyFont="1" applyBorder="1"/>
    <xf numFmtId="164" fontId="13" fillId="0" borderId="60" xfId="1" applyNumberFormat="1" applyFont="1" applyBorder="1" applyAlignment="1">
      <alignment horizontal="left"/>
    </xf>
    <xf numFmtId="164" fontId="8" fillId="0" borderId="20" xfId="0" applyNumberFormat="1" applyFont="1" applyBorder="1" applyAlignment="1">
      <alignment horizontal="left"/>
    </xf>
    <xf numFmtId="164" fontId="18" fillId="2" borderId="120" xfId="1" applyNumberFormat="1" applyFont="1" applyFill="1" applyBorder="1" applyAlignment="1">
      <alignment horizontal="center"/>
    </xf>
    <xf numFmtId="164" fontId="18" fillId="2" borderId="1" xfId="1" applyNumberFormat="1" applyFont="1" applyFill="1" applyBorder="1" applyAlignment="1">
      <alignment horizontal="center"/>
    </xf>
    <xf numFmtId="0" fontId="2" fillId="3" borderId="166" xfId="0" applyFont="1" applyFill="1" applyBorder="1" applyAlignment="1">
      <alignment wrapText="1"/>
    </xf>
    <xf numFmtId="0" fontId="2" fillId="3" borderId="167" xfId="0" applyFont="1" applyFill="1" applyBorder="1" applyAlignment="1">
      <alignment wrapText="1"/>
    </xf>
    <xf numFmtId="0" fontId="2" fillId="0" borderId="168" xfId="0" applyFont="1" applyBorder="1"/>
    <xf numFmtId="9" fontId="2" fillId="0" borderId="169" xfId="2" applyFont="1" applyBorder="1"/>
    <xf numFmtId="0" fontId="2" fillId="0" borderId="170" xfId="0" applyFont="1" applyBorder="1" applyAlignment="1">
      <alignment horizontal="center" wrapText="1"/>
    </xf>
    <xf numFmtId="164" fontId="2" fillId="4" borderId="2" xfId="1" applyNumberFormat="1" applyFont="1" applyFill="1" applyBorder="1" applyAlignment="1">
      <alignment horizontal="center" wrapText="1"/>
    </xf>
    <xf numFmtId="164" fontId="2" fillId="4" borderId="4" xfId="1" applyNumberFormat="1" applyFont="1" applyFill="1" applyBorder="1" applyAlignment="1">
      <alignment horizontal="center" wrapText="1"/>
    </xf>
    <xf numFmtId="0" fontId="2" fillId="14" borderId="49" xfId="0" applyFont="1" applyFill="1" applyBorder="1" applyAlignment="1">
      <alignment horizontal="center"/>
    </xf>
    <xf numFmtId="0" fontId="2" fillId="14" borderId="50" xfId="0" applyFont="1" applyFill="1" applyBorder="1" applyAlignment="1">
      <alignment horizontal="center"/>
    </xf>
    <xf numFmtId="0" fontId="2" fillId="14" borderId="71" xfId="0" applyFont="1" applyFill="1" applyBorder="1" applyAlignment="1">
      <alignment horizontal="center"/>
    </xf>
    <xf numFmtId="0" fontId="2" fillId="2" borderId="50" xfId="0" applyFont="1" applyFill="1" applyBorder="1" applyAlignment="1">
      <alignment horizontal="center"/>
    </xf>
    <xf numFmtId="0" fontId="2" fillId="2" borderId="7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2" fillId="4" borderId="29" xfId="0" applyFont="1" applyFill="1" applyBorder="1" applyAlignment="1">
      <alignment horizontal="center"/>
    </xf>
    <xf numFmtId="0" fontId="2" fillId="4" borderId="30" xfId="0" applyFont="1" applyFill="1" applyBorder="1" applyAlignment="1">
      <alignment horizontal="center"/>
    </xf>
    <xf numFmtId="0" fontId="5" fillId="15" borderId="2" xfId="0" applyFont="1" applyFill="1" applyBorder="1" applyAlignment="1">
      <alignment horizontal="center" vertical="center"/>
    </xf>
    <xf numFmtId="0" fontId="5" fillId="15" borderId="3" xfId="0" applyFont="1" applyFill="1" applyBorder="1" applyAlignment="1">
      <alignment horizontal="center" vertical="center"/>
    </xf>
    <xf numFmtId="0" fontId="5" fillId="15" borderId="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5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2" fillId="2" borderId="49" xfId="0" applyFont="1" applyFill="1" applyBorder="1" applyAlignment="1">
      <alignment horizontal="center"/>
    </xf>
    <xf numFmtId="0" fontId="2" fillId="15" borderId="2" xfId="0" applyFont="1" applyFill="1" applyBorder="1" applyAlignment="1">
      <alignment horizontal="center"/>
    </xf>
    <xf numFmtId="0" fontId="2" fillId="15" borderId="4" xfId="0" applyFont="1" applyFill="1" applyBorder="1" applyAlignment="1">
      <alignment horizontal="center"/>
    </xf>
    <xf numFmtId="0" fontId="5" fillId="4" borderId="2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5" fillId="3" borderId="29" xfId="0" applyFont="1" applyFill="1" applyBorder="1" applyAlignment="1">
      <alignment horizontal="center"/>
    </xf>
    <xf numFmtId="0" fontId="5" fillId="3" borderId="30" xfId="0" applyFont="1" applyFill="1" applyBorder="1" applyAlignment="1">
      <alignment horizontal="center"/>
    </xf>
    <xf numFmtId="0" fontId="5" fillId="3" borderId="3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/>
    </xf>
    <xf numFmtId="0" fontId="8" fillId="3" borderId="3" xfId="0" applyFont="1" applyFill="1" applyBorder="1" applyAlignment="1">
      <alignment horizontal="center"/>
    </xf>
    <xf numFmtId="0" fontId="8" fillId="3" borderId="4" xfId="0" applyFont="1" applyFill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5" xfId="0" applyFont="1" applyBorder="1" applyAlignment="1">
      <alignment horizontal="center"/>
    </xf>
    <xf numFmtId="0" fontId="9" fillId="3" borderId="2" xfId="0" applyFont="1" applyFill="1" applyBorder="1" applyAlignment="1">
      <alignment horizontal="center"/>
    </xf>
    <xf numFmtId="0" fontId="9" fillId="3" borderId="3" xfId="0" applyFont="1" applyFill="1" applyBorder="1" applyAlignment="1">
      <alignment horizontal="center"/>
    </xf>
    <xf numFmtId="0" fontId="9" fillId="3" borderId="4" xfId="0" applyFont="1" applyFill="1" applyBorder="1" applyAlignment="1">
      <alignment horizontal="center"/>
    </xf>
    <xf numFmtId="0" fontId="8" fillId="0" borderId="52" xfId="0" applyFont="1" applyBorder="1" applyAlignment="1">
      <alignment horizontal="left"/>
    </xf>
    <xf numFmtId="0" fontId="8" fillId="0" borderId="0" xfId="0" applyFont="1" applyAlignment="1">
      <alignment horizontal="left"/>
    </xf>
    <xf numFmtId="0" fontId="8" fillId="0" borderId="68" xfId="0" applyFont="1" applyBorder="1" applyAlignment="1">
      <alignment horizontal="left"/>
    </xf>
    <xf numFmtId="0" fontId="2" fillId="3" borderId="52" xfId="0" applyFont="1" applyFill="1" applyBorder="1" applyAlignment="1">
      <alignment horizontal="center"/>
    </xf>
    <xf numFmtId="0" fontId="2" fillId="3" borderId="0" xfId="0" applyFont="1" applyFill="1" applyAlignment="1">
      <alignment horizontal="center"/>
    </xf>
    <xf numFmtId="164" fontId="2" fillId="3" borderId="0" xfId="0" applyNumberFormat="1" applyFont="1" applyFill="1" applyAlignment="1">
      <alignment horizontal="center"/>
    </xf>
    <xf numFmtId="0" fontId="2" fillId="3" borderId="68" xfId="0" applyFont="1" applyFill="1" applyBorder="1" applyAlignment="1">
      <alignment horizontal="center"/>
    </xf>
    <xf numFmtId="0" fontId="2" fillId="15" borderId="118" xfId="0" applyFont="1" applyFill="1" applyBorder="1" applyAlignment="1">
      <alignment horizontal="center"/>
    </xf>
    <xf numFmtId="0" fontId="2" fillId="15" borderId="119" xfId="0" applyFont="1" applyFill="1" applyBorder="1" applyAlignment="1">
      <alignment horizontal="center"/>
    </xf>
    <xf numFmtId="0" fontId="2" fillId="15" borderId="120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right"/>
    </xf>
    <xf numFmtId="0" fontId="5" fillId="3" borderId="3" xfId="0" applyFont="1" applyFill="1" applyBorder="1" applyAlignment="1">
      <alignment horizontal="right"/>
    </xf>
    <xf numFmtId="0" fontId="5" fillId="3" borderId="4" xfId="0" applyFont="1" applyFill="1" applyBorder="1" applyAlignment="1">
      <alignment horizontal="right"/>
    </xf>
    <xf numFmtId="0" fontId="5" fillId="2" borderId="145" xfId="0" applyFont="1" applyFill="1" applyBorder="1" applyAlignment="1">
      <alignment horizontal="center" vertical="center"/>
    </xf>
    <xf numFmtId="0" fontId="5" fillId="2" borderId="146" xfId="0" applyFont="1" applyFill="1" applyBorder="1" applyAlignment="1">
      <alignment horizontal="center" vertical="center"/>
    </xf>
    <xf numFmtId="0" fontId="5" fillId="2" borderId="147" xfId="0" applyFont="1" applyFill="1" applyBorder="1" applyAlignment="1">
      <alignment horizontal="center" vertical="center"/>
    </xf>
    <xf numFmtId="0" fontId="8" fillId="0" borderId="142" xfId="0" applyFont="1" applyBorder="1" applyAlignment="1">
      <alignment horizontal="left"/>
    </xf>
    <xf numFmtId="0" fontId="8" fillId="0" borderId="143" xfId="0" applyFont="1" applyBorder="1" applyAlignment="1">
      <alignment horizontal="left"/>
    </xf>
    <xf numFmtId="0" fontId="8" fillId="0" borderId="144" xfId="0" applyFont="1" applyBorder="1" applyAlignment="1">
      <alignment horizontal="left"/>
    </xf>
    <xf numFmtId="0" fontId="18" fillId="2" borderId="118" xfId="0" applyFont="1" applyFill="1" applyBorder="1" applyAlignment="1">
      <alignment horizontal="right"/>
    </xf>
    <xf numFmtId="0" fontId="18" fillId="2" borderId="119" xfId="0" applyFont="1" applyFill="1" applyBorder="1" applyAlignment="1">
      <alignment horizontal="right"/>
    </xf>
    <xf numFmtId="0" fontId="18" fillId="2" borderId="41" xfId="0" applyFont="1" applyFill="1" applyBorder="1" applyAlignment="1">
      <alignment horizontal="right"/>
    </xf>
    <xf numFmtId="0" fontId="18" fillId="2" borderId="42" xfId="0" applyFont="1" applyFill="1" applyBorder="1" applyAlignment="1">
      <alignment horizontal="right"/>
    </xf>
    <xf numFmtId="0" fontId="18" fillId="2" borderId="138" xfId="0" applyFont="1" applyFill="1" applyBorder="1" applyAlignment="1">
      <alignment horizontal="right"/>
    </xf>
    <xf numFmtId="164" fontId="2" fillId="4" borderId="49" xfId="1" applyNumberFormat="1" applyFont="1" applyFill="1" applyBorder="1" applyAlignment="1">
      <alignment horizontal="center" wrapText="1"/>
    </xf>
    <xf numFmtId="164" fontId="2" fillId="4" borderId="71" xfId="1" applyNumberFormat="1" applyFont="1" applyFill="1" applyBorder="1" applyAlignment="1">
      <alignment horizontal="center" wrapText="1"/>
    </xf>
    <xf numFmtId="0" fontId="2" fillId="12" borderId="151" xfId="0" applyFont="1" applyFill="1" applyBorder="1" applyAlignment="1">
      <alignment horizontal="center"/>
    </xf>
    <xf numFmtId="0" fontId="2" fillId="12" borderId="97" xfId="0" applyFont="1" applyFill="1" applyBorder="1" applyAlignment="1">
      <alignment horizontal="center"/>
    </xf>
    <xf numFmtId="0" fontId="2" fillId="12" borderId="150" xfId="0" applyFont="1" applyFill="1" applyBorder="1" applyAlignment="1">
      <alignment horizontal="center"/>
    </xf>
    <xf numFmtId="0" fontId="2" fillId="2" borderId="115" xfId="0" applyFont="1" applyFill="1" applyBorder="1" applyAlignment="1">
      <alignment horizontal="center"/>
    </xf>
    <xf numFmtId="0" fontId="2" fillId="2" borderId="116" xfId="0" applyFont="1" applyFill="1" applyBorder="1" applyAlignment="1">
      <alignment horizontal="center"/>
    </xf>
    <xf numFmtId="0" fontId="2" fillId="2" borderId="117" xfId="0" applyFont="1" applyFill="1" applyBorder="1" applyAlignment="1">
      <alignment horizontal="center"/>
    </xf>
    <xf numFmtId="0" fontId="16" fillId="3" borderId="159" xfId="0" applyFont="1" applyFill="1" applyBorder="1" applyAlignment="1">
      <alignment horizontal="left" vertical="center"/>
    </xf>
    <xf numFmtId="0" fontId="16" fillId="3" borderId="163" xfId="0" applyFont="1" applyFill="1" applyBorder="1" applyAlignment="1">
      <alignment horizontal="left" vertical="center"/>
    </xf>
    <xf numFmtId="0" fontId="16" fillId="3" borderId="155" xfId="0" applyFont="1" applyFill="1" applyBorder="1" applyAlignment="1">
      <alignment horizontal="left" vertical="center"/>
    </xf>
    <xf numFmtId="0" fontId="10" fillId="0" borderId="160" xfId="0" applyFont="1" applyBorder="1" applyAlignment="1">
      <alignment horizontal="left" wrapText="1"/>
    </xf>
    <xf numFmtId="0" fontId="10" fillId="0" borderId="161" xfId="0" applyFont="1" applyBorder="1" applyAlignment="1">
      <alignment horizontal="left" wrapText="1"/>
    </xf>
    <xf numFmtId="0" fontId="10" fillId="0" borderId="162" xfId="0" applyFont="1" applyBorder="1" applyAlignment="1">
      <alignment horizontal="left" wrapText="1"/>
    </xf>
    <xf numFmtId="1" fontId="2" fillId="0" borderId="96" xfId="0" applyNumberFormat="1" applyFont="1" applyBorder="1" applyAlignment="1">
      <alignment horizontal="left" wrapText="1"/>
    </xf>
    <xf numFmtId="1" fontId="2" fillId="0" borderId="97" xfId="0" applyNumberFormat="1" applyFont="1" applyBorder="1" applyAlignment="1">
      <alignment horizontal="left" wrapText="1"/>
    </xf>
    <xf numFmtId="1" fontId="2" fillId="0" borderId="150" xfId="0" applyNumberFormat="1" applyFont="1" applyBorder="1" applyAlignment="1">
      <alignment horizontal="left" wrapText="1"/>
    </xf>
    <xf numFmtId="0" fontId="10" fillId="0" borderId="119" xfId="0" applyFont="1" applyBorder="1" applyAlignment="1">
      <alignment horizontal="left" wrapText="1"/>
    </xf>
    <xf numFmtId="0" fontId="10" fillId="0" borderId="120" xfId="0" applyFont="1" applyBorder="1" applyAlignment="1">
      <alignment horizontal="left" wrapText="1"/>
    </xf>
    <xf numFmtId="1" fontId="2" fillId="0" borderId="119" xfId="0" applyNumberFormat="1" applyFont="1" applyBorder="1" applyAlignment="1">
      <alignment horizontal="left" wrapText="1"/>
    </xf>
    <xf numFmtId="1" fontId="2" fillId="0" borderId="120" xfId="0" applyNumberFormat="1" applyFont="1" applyBorder="1" applyAlignment="1">
      <alignment horizontal="left" wrapText="1"/>
    </xf>
    <xf numFmtId="0" fontId="16" fillId="3" borderId="118" xfId="0" applyFont="1" applyFill="1" applyBorder="1" applyAlignment="1">
      <alignment horizontal="left" vertical="center"/>
    </xf>
    <xf numFmtId="0" fontId="2" fillId="12" borderId="118" xfId="0" applyFont="1" applyFill="1" applyBorder="1" applyAlignment="1">
      <alignment horizontal="center"/>
    </xf>
    <xf numFmtId="0" fontId="2" fillId="12" borderId="119" xfId="0" applyFont="1" applyFill="1" applyBorder="1" applyAlignment="1">
      <alignment horizontal="center"/>
    </xf>
    <xf numFmtId="0" fontId="2" fillId="12" borderId="120" xfId="0" applyFont="1" applyFill="1" applyBorder="1" applyAlignment="1">
      <alignment horizontal="center"/>
    </xf>
    <xf numFmtId="0" fontId="4" fillId="0" borderId="118" xfId="0" applyFont="1" applyBorder="1" applyAlignment="1">
      <alignment horizontal="left" vertical="center"/>
    </xf>
    <xf numFmtId="0" fontId="4" fillId="0" borderId="119" xfId="0" applyFont="1" applyBorder="1" applyAlignment="1">
      <alignment horizontal="left" vertical="center"/>
    </xf>
    <xf numFmtId="0" fontId="2" fillId="0" borderId="121" xfId="0" applyFont="1" applyBorder="1" applyAlignment="1">
      <alignment horizontal="center" vertical="center" wrapText="1"/>
    </xf>
    <xf numFmtId="0" fontId="2" fillId="0" borderId="122" xfId="0" applyFont="1" applyBorder="1" applyAlignment="1">
      <alignment horizontal="center" vertical="center" wrapText="1"/>
    </xf>
    <xf numFmtId="0" fontId="6" fillId="0" borderId="115" xfId="0" applyFont="1" applyBorder="1" applyAlignment="1">
      <alignment horizontal="center"/>
    </xf>
    <xf numFmtId="0" fontId="0" fillId="0" borderId="116" xfId="0" applyBorder="1" applyAlignment="1">
      <alignment horizontal="center"/>
    </xf>
    <xf numFmtId="0" fontId="0" fillId="0" borderId="117" xfId="0" applyBorder="1" applyAlignment="1">
      <alignment horizontal="center"/>
    </xf>
    <xf numFmtId="0" fontId="16" fillId="3" borderId="156" xfId="0" applyFont="1" applyFill="1" applyBorder="1" applyAlignment="1">
      <alignment horizontal="left" vertical="center"/>
    </xf>
    <xf numFmtId="0" fontId="16" fillId="3" borderId="148" xfId="0" applyFont="1" applyFill="1" applyBorder="1" applyAlignment="1">
      <alignment horizontal="left" vertical="center"/>
    </xf>
    <xf numFmtId="0" fontId="10" fillId="0" borderId="157" xfId="0" applyFont="1" applyBorder="1" applyAlignment="1">
      <alignment horizontal="left" wrapText="1"/>
    </xf>
    <xf numFmtId="0" fontId="10" fillId="0" borderId="158" xfId="0" applyFont="1" applyBorder="1" applyAlignment="1">
      <alignment horizontal="left" wrapText="1"/>
    </xf>
    <xf numFmtId="1" fontId="2" fillId="0" borderId="95" xfId="0" applyNumberFormat="1" applyFont="1" applyBorder="1" applyAlignment="1">
      <alignment horizontal="left" wrapText="1"/>
    </xf>
    <xf numFmtId="1" fontId="2" fillId="0" borderId="149" xfId="0" applyNumberFormat="1" applyFont="1" applyBorder="1" applyAlignment="1">
      <alignment horizontal="left" wrapText="1"/>
    </xf>
    <xf numFmtId="0" fontId="2" fillId="3" borderId="2" xfId="0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 wrapText="1"/>
    </xf>
    <xf numFmtId="0" fontId="2" fillId="2" borderId="86" xfId="0" applyFont="1" applyFill="1" applyBorder="1" applyAlignment="1">
      <alignment horizontal="center" wrapText="1"/>
    </xf>
    <xf numFmtId="0" fontId="2" fillId="2" borderId="87" xfId="0" applyFont="1" applyFill="1" applyBorder="1" applyAlignment="1">
      <alignment horizontal="center" wrapText="1"/>
    </xf>
    <xf numFmtId="0" fontId="2" fillId="2" borderId="78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 wrapText="1"/>
    </xf>
    <xf numFmtId="164" fontId="4" fillId="0" borderId="33" xfId="1" applyNumberFormat="1" applyFont="1" applyBorder="1" applyAlignment="1">
      <alignment horizontal="center"/>
    </xf>
    <xf numFmtId="164" fontId="4" fillId="0" borderId="34" xfId="1" applyNumberFormat="1" applyFont="1" applyBorder="1" applyAlignment="1">
      <alignment horizontal="center"/>
    </xf>
    <xf numFmtId="164" fontId="4" fillId="4" borderId="39" xfId="1" applyNumberFormat="1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right"/>
    </xf>
  </cellXfs>
  <cellStyles count="4">
    <cellStyle name="Comma" xfId="1" builtinId="3"/>
    <cellStyle name="Currency" xfId="3" builtinId="4"/>
    <cellStyle name="Normal" xfId="0" builtinId="0"/>
    <cellStyle name="Percent" xfId="2" builtinId="5"/>
  </cellStyles>
  <dxfs count="1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D5FFFF"/>
      <color rgb="FF009999"/>
      <color rgb="FFB9FFE8"/>
      <color rgb="FFA4EAE8"/>
      <color rgb="FF01AB72"/>
      <color rgb="FF01CB8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94FC45-D204-4E90-ACD7-E6F2E7A07F69}">
  <dimension ref="A1:H21"/>
  <sheetViews>
    <sheetView tabSelected="1" zoomScaleNormal="100" zoomScaleSheetLayoutView="115" workbookViewId="0">
      <selection activeCell="A25" sqref="A25"/>
    </sheetView>
  </sheetViews>
  <sheetFormatPr defaultRowHeight="15" x14ac:dyDescent="0.25"/>
  <cols>
    <col min="1" max="1" width="33.5703125" customWidth="1"/>
    <col min="2" max="8" width="10.7109375" customWidth="1"/>
  </cols>
  <sheetData>
    <row r="1" spans="1:8" x14ac:dyDescent="0.25">
      <c r="A1" s="395" t="s">
        <v>0</v>
      </c>
      <c r="B1" s="396"/>
      <c r="C1" s="396"/>
      <c r="D1" s="396"/>
      <c r="E1" s="396"/>
      <c r="F1" s="396"/>
      <c r="G1" s="396"/>
      <c r="H1" s="397"/>
    </row>
    <row r="2" spans="1:8" x14ac:dyDescent="0.25">
      <c r="A2" s="7" t="s">
        <v>1</v>
      </c>
      <c r="B2" s="388" t="s">
        <v>2</v>
      </c>
      <c r="C2" s="389"/>
      <c r="D2" s="393" t="s">
        <v>3</v>
      </c>
      <c r="E2" s="394"/>
      <c r="F2" s="390" t="s">
        <v>4</v>
      </c>
      <c r="G2" s="391"/>
      <c r="H2" s="392"/>
    </row>
    <row r="3" spans="1:8" ht="51.75" x14ac:dyDescent="0.25">
      <c r="A3" s="169" t="s">
        <v>5</v>
      </c>
      <c r="B3" s="194" t="s">
        <v>6</v>
      </c>
      <c r="C3" s="194" t="s">
        <v>7</v>
      </c>
      <c r="D3" s="167" t="s">
        <v>8</v>
      </c>
      <c r="E3" s="168" t="s">
        <v>9</v>
      </c>
      <c r="F3" s="165" t="s">
        <v>10</v>
      </c>
      <c r="G3" s="166" t="s">
        <v>11</v>
      </c>
      <c r="H3" s="166" t="s">
        <v>12</v>
      </c>
    </row>
    <row r="4" spans="1:8" x14ac:dyDescent="0.25">
      <c r="A4" s="190" t="s">
        <v>13</v>
      </c>
      <c r="B4" s="187"/>
      <c r="C4" s="188">
        <v>5</v>
      </c>
      <c r="D4" s="181">
        <v>10</v>
      </c>
      <c r="E4" s="182">
        <v>20</v>
      </c>
      <c r="F4" s="172">
        <f t="shared" ref="F4:F15" si="0">C4/D4</f>
        <v>0.5</v>
      </c>
      <c r="G4" s="173">
        <f>E4*D4</f>
        <v>200</v>
      </c>
      <c r="H4" s="174">
        <f>G4*30</f>
        <v>6000</v>
      </c>
    </row>
    <row r="5" spans="1:8" x14ac:dyDescent="0.25">
      <c r="A5" s="191" t="s">
        <v>14</v>
      </c>
      <c r="B5" s="5"/>
      <c r="C5" s="189">
        <v>10</v>
      </c>
      <c r="D5" s="183">
        <v>15</v>
      </c>
      <c r="E5" s="184">
        <v>35</v>
      </c>
      <c r="F5" s="175">
        <f t="shared" si="0"/>
        <v>0.66666666666666663</v>
      </c>
      <c r="G5" s="176">
        <f>E5*D5</f>
        <v>525</v>
      </c>
      <c r="H5" s="177">
        <f t="shared" ref="H5:H15" si="1">G5*30</f>
        <v>15750</v>
      </c>
    </row>
    <row r="6" spans="1:8" x14ac:dyDescent="0.25">
      <c r="A6" s="191" t="s">
        <v>15</v>
      </c>
      <c r="B6" s="5"/>
      <c r="C6" s="189">
        <v>0</v>
      </c>
      <c r="D6" s="183">
        <v>0</v>
      </c>
      <c r="E6" s="184"/>
      <c r="F6" s="175" t="e">
        <f t="shared" si="0"/>
        <v>#DIV/0!</v>
      </c>
      <c r="G6" s="176">
        <f t="shared" ref="G6:G14" si="2">E6*D6</f>
        <v>0</v>
      </c>
      <c r="H6" s="177">
        <f t="shared" si="1"/>
        <v>0</v>
      </c>
    </row>
    <row r="7" spans="1:8" x14ac:dyDescent="0.25">
      <c r="A7" s="191"/>
      <c r="B7" s="5"/>
      <c r="C7" s="189">
        <v>0</v>
      </c>
      <c r="D7" s="183">
        <v>0</v>
      </c>
      <c r="E7" s="184"/>
      <c r="F7" s="175" t="e">
        <f t="shared" si="0"/>
        <v>#DIV/0!</v>
      </c>
      <c r="G7" s="176">
        <f t="shared" si="2"/>
        <v>0</v>
      </c>
      <c r="H7" s="177">
        <f t="shared" si="1"/>
        <v>0</v>
      </c>
    </row>
    <row r="8" spans="1:8" x14ac:dyDescent="0.25">
      <c r="A8" s="191"/>
      <c r="B8" s="5"/>
      <c r="C8" s="189">
        <v>0</v>
      </c>
      <c r="D8" s="183">
        <v>0</v>
      </c>
      <c r="E8" s="184"/>
      <c r="F8" s="175" t="e">
        <f t="shared" si="0"/>
        <v>#DIV/0!</v>
      </c>
      <c r="G8" s="176">
        <f t="shared" si="2"/>
        <v>0</v>
      </c>
      <c r="H8" s="177">
        <f t="shared" si="1"/>
        <v>0</v>
      </c>
    </row>
    <row r="9" spans="1:8" x14ac:dyDescent="0.25">
      <c r="A9" s="192"/>
      <c r="B9" s="5"/>
      <c r="C9" s="189">
        <v>0</v>
      </c>
      <c r="D9" s="183">
        <v>0</v>
      </c>
      <c r="E9" s="184"/>
      <c r="F9" s="175" t="e">
        <f t="shared" si="0"/>
        <v>#DIV/0!</v>
      </c>
      <c r="G9" s="176">
        <f t="shared" si="2"/>
        <v>0</v>
      </c>
      <c r="H9" s="177">
        <f t="shared" si="1"/>
        <v>0</v>
      </c>
    </row>
    <row r="10" spans="1:8" x14ac:dyDescent="0.25">
      <c r="A10" s="192"/>
      <c r="B10" s="5"/>
      <c r="C10" s="189">
        <v>0</v>
      </c>
      <c r="D10" s="183">
        <v>0</v>
      </c>
      <c r="E10" s="184"/>
      <c r="F10" s="175" t="e">
        <f t="shared" si="0"/>
        <v>#DIV/0!</v>
      </c>
      <c r="G10" s="176">
        <f t="shared" si="2"/>
        <v>0</v>
      </c>
      <c r="H10" s="177">
        <f t="shared" si="1"/>
        <v>0</v>
      </c>
    </row>
    <row r="11" spans="1:8" x14ac:dyDescent="0.25">
      <c r="A11" s="192"/>
      <c r="B11" s="5"/>
      <c r="C11" s="189">
        <v>0</v>
      </c>
      <c r="D11" s="183">
        <v>0</v>
      </c>
      <c r="E11" s="184"/>
      <c r="F11" s="175" t="e">
        <f t="shared" si="0"/>
        <v>#DIV/0!</v>
      </c>
      <c r="G11" s="176">
        <f t="shared" si="2"/>
        <v>0</v>
      </c>
      <c r="H11" s="177">
        <f t="shared" si="1"/>
        <v>0</v>
      </c>
    </row>
    <row r="12" spans="1:8" x14ac:dyDescent="0.25">
      <c r="A12" s="192"/>
      <c r="B12" s="5"/>
      <c r="C12" s="189">
        <v>0</v>
      </c>
      <c r="D12" s="183">
        <v>0</v>
      </c>
      <c r="E12" s="184"/>
      <c r="F12" s="175" t="e">
        <f t="shared" si="0"/>
        <v>#DIV/0!</v>
      </c>
      <c r="G12" s="176">
        <f t="shared" si="2"/>
        <v>0</v>
      </c>
      <c r="H12" s="177">
        <f t="shared" si="1"/>
        <v>0</v>
      </c>
    </row>
    <row r="13" spans="1:8" x14ac:dyDescent="0.25">
      <c r="A13" s="192"/>
      <c r="B13" s="5"/>
      <c r="C13" s="189">
        <v>0</v>
      </c>
      <c r="D13" s="183">
        <v>0</v>
      </c>
      <c r="E13" s="184"/>
      <c r="F13" s="175" t="e">
        <f t="shared" si="0"/>
        <v>#DIV/0!</v>
      </c>
      <c r="G13" s="176">
        <f t="shared" si="2"/>
        <v>0</v>
      </c>
      <c r="H13" s="177">
        <f t="shared" si="1"/>
        <v>0</v>
      </c>
    </row>
    <row r="14" spans="1:8" x14ac:dyDescent="0.25">
      <c r="A14" s="192"/>
      <c r="B14" s="5"/>
      <c r="C14" s="189">
        <v>0</v>
      </c>
      <c r="D14" s="183">
        <v>0</v>
      </c>
      <c r="E14" s="184"/>
      <c r="F14" s="175" t="e">
        <f t="shared" si="0"/>
        <v>#DIV/0!</v>
      </c>
      <c r="G14" s="176">
        <f t="shared" si="2"/>
        <v>0</v>
      </c>
      <c r="H14" s="177">
        <f t="shared" si="1"/>
        <v>0</v>
      </c>
    </row>
    <row r="15" spans="1:8" x14ac:dyDescent="0.25">
      <c r="A15" s="193"/>
      <c r="B15" s="4"/>
      <c r="C15" s="189">
        <v>0</v>
      </c>
      <c r="D15" s="183">
        <v>0</v>
      </c>
      <c r="E15" s="186"/>
      <c r="F15" s="178" t="e">
        <f t="shared" si="0"/>
        <v>#DIV/0!</v>
      </c>
      <c r="G15" s="179">
        <f>E15*D15</f>
        <v>0</v>
      </c>
      <c r="H15" s="180">
        <f t="shared" si="1"/>
        <v>0</v>
      </c>
    </row>
    <row r="16" spans="1:8" x14ac:dyDescent="0.25">
      <c r="A16" s="161" t="s">
        <v>16</v>
      </c>
      <c r="B16" s="162"/>
      <c r="C16" s="162"/>
      <c r="D16" s="162"/>
      <c r="E16" s="162"/>
      <c r="F16" s="195" t="e">
        <f>AVERAGE(F4:F15)</f>
        <v>#DIV/0!</v>
      </c>
      <c r="G16" s="163">
        <f>SUM(G4:G15)</f>
        <v>725</v>
      </c>
      <c r="H16" s="163">
        <f>SUM(H4:H15)</f>
        <v>21750</v>
      </c>
    </row>
    <row r="17" spans="1:8" x14ac:dyDescent="0.25">
      <c r="A17" s="395" t="s">
        <v>17</v>
      </c>
      <c r="B17" s="396"/>
      <c r="C17" s="396"/>
      <c r="D17" s="396"/>
      <c r="E17" s="396"/>
      <c r="F17" s="396"/>
      <c r="G17" s="397"/>
      <c r="H17" s="164">
        <f>H16*12</f>
        <v>261000</v>
      </c>
    </row>
    <row r="18" spans="1:8" x14ac:dyDescent="0.25">
      <c r="A18" s="2"/>
      <c r="B18" s="2"/>
      <c r="C18" s="149"/>
      <c r="D18" s="34"/>
      <c r="E18" s="65"/>
      <c r="F18" s="65"/>
      <c r="G18" s="65" t="s">
        <v>18</v>
      </c>
      <c r="H18" s="66"/>
    </row>
    <row r="19" spans="1:8" x14ac:dyDescent="0.25">
      <c r="A19" s="170" t="s">
        <v>19</v>
      </c>
      <c r="B19" s="171" t="s">
        <v>20</v>
      </c>
      <c r="C19" s="81"/>
      <c r="D19" s="82"/>
      <c r="E19" s="82"/>
      <c r="F19" s="82"/>
      <c r="G19" s="15"/>
      <c r="H19" s="16"/>
    </row>
    <row r="20" spans="1:8" x14ac:dyDescent="0.25">
      <c r="A20" s="187" t="s">
        <v>21</v>
      </c>
      <c r="B20" s="197" t="e">
        <f>AVERAGE(F4:F15)</f>
        <v>#DIV/0!</v>
      </c>
      <c r="C20" s="114"/>
      <c r="D20" s="88"/>
      <c r="E20" s="88"/>
      <c r="F20" s="88"/>
      <c r="G20" s="15"/>
      <c r="H20" s="16"/>
    </row>
    <row r="21" spans="1:8" ht="30.75" customHeight="1" x14ac:dyDescent="0.25">
      <c r="A21" s="196" t="s">
        <v>22</v>
      </c>
      <c r="B21" s="198"/>
      <c r="C21" s="115"/>
      <c r="D21" s="116"/>
      <c r="E21" s="20"/>
      <c r="F21" s="20"/>
      <c r="G21" s="20"/>
      <c r="H21" s="21"/>
    </row>
  </sheetData>
  <mergeCells count="5">
    <mergeCell ref="B2:C2"/>
    <mergeCell ref="F2:H2"/>
    <mergeCell ref="D2:E2"/>
    <mergeCell ref="A1:H1"/>
    <mergeCell ref="A17:G17"/>
  </mergeCells>
  <pageMargins left="0.7" right="0.7" top="0.75" bottom="0.75" header="0.3" footer="0.3"/>
  <pageSetup scale="78" orientation="portrait" horizontalDpi="300" verticalDpi="300" r:id="rId1"/>
  <ignoredErrors>
    <ignoredError sqref="F6:F8 B20" evalError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31BCA1-5B44-4729-939A-4F7CD83F1DFF}">
  <dimension ref="A1:H23"/>
  <sheetViews>
    <sheetView zoomScaleNormal="100" zoomScaleSheetLayoutView="115" workbookViewId="0">
      <selection activeCell="D31" sqref="D31"/>
    </sheetView>
  </sheetViews>
  <sheetFormatPr defaultRowHeight="15" x14ac:dyDescent="0.25"/>
  <cols>
    <col min="1" max="1" width="33.42578125" customWidth="1"/>
    <col min="2" max="8" width="13.42578125" customWidth="1"/>
  </cols>
  <sheetData>
    <row r="1" spans="1:8" x14ac:dyDescent="0.25">
      <c r="A1" s="395" t="s">
        <v>152</v>
      </c>
      <c r="B1" s="396"/>
      <c r="C1" s="396"/>
      <c r="D1" s="396"/>
      <c r="E1" s="396"/>
      <c r="F1" s="396"/>
      <c r="G1" s="396"/>
      <c r="H1" s="397"/>
    </row>
    <row r="2" spans="1:8" x14ac:dyDescent="0.25">
      <c r="A2" s="328" t="s">
        <v>1</v>
      </c>
      <c r="B2" s="457" t="s">
        <v>2</v>
      </c>
      <c r="C2" s="458"/>
      <c r="D2" s="393" t="s">
        <v>3</v>
      </c>
      <c r="E2" s="394"/>
      <c r="F2" s="390" t="s">
        <v>4</v>
      </c>
      <c r="G2" s="391"/>
      <c r="H2" s="392"/>
    </row>
    <row r="3" spans="1:8" ht="38.25" x14ac:dyDescent="0.25">
      <c r="A3" s="169" t="s">
        <v>5</v>
      </c>
      <c r="B3" s="293" t="s">
        <v>139</v>
      </c>
      <c r="C3" s="293" t="s">
        <v>140</v>
      </c>
      <c r="D3" s="167" t="s">
        <v>8</v>
      </c>
      <c r="E3" s="168" t="s">
        <v>9</v>
      </c>
      <c r="F3" s="166" t="s">
        <v>34</v>
      </c>
      <c r="G3" s="166" t="s">
        <v>143</v>
      </c>
      <c r="H3" s="166" t="s">
        <v>144</v>
      </c>
    </row>
    <row r="4" spans="1:8" x14ac:dyDescent="0.25">
      <c r="A4" s="190"/>
      <c r="B4" s="187"/>
      <c r="C4" s="188">
        <v>5</v>
      </c>
      <c r="D4" s="181">
        <v>10</v>
      </c>
      <c r="E4" s="182">
        <v>20</v>
      </c>
      <c r="F4" s="172">
        <f t="shared" ref="F4:F15" si="0">C4/D4</f>
        <v>0.5</v>
      </c>
      <c r="G4" s="173">
        <f>E4*D4</f>
        <v>200</v>
      </c>
      <c r="H4" s="174">
        <f>G4*30</f>
        <v>6000</v>
      </c>
    </row>
    <row r="5" spans="1:8" x14ac:dyDescent="0.25">
      <c r="A5" s="191"/>
      <c r="B5" s="5"/>
      <c r="C5" s="189">
        <v>10</v>
      </c>
      <c r="D5" s="183">
        <v>15</v>
      </c>
      <c r="E5" s="184">
        <v>35</v>
      </c>
      <c r="F5" s="175">
        <f t="shared" si="0"/>
        <v>0.66666666666666663</v>
      </c>
      <c r="G5" s="176">
        <f>E5*D5</f>
        <v>525</v>
      </c>
      <c r="H5" s="177">
        <f t="shared" ref="H5:H15" si="1">G5*30</f>
        <v>15750</v>
      </c>
    </row>
    <row r="6" spans="1:8" x14ac:dyDescent="0.25">
      <c r="A6" s="191"/>
      <c r="B6" s="5"/>
      <c r="C6" s="189">
        <v>0</v>
      </c>
      <c r="D6" s="183">
        <v>0</v>
      </c>
      <c r="E6" s="184"/>
      <c r="F6" s="175" t="e">
        <f t="shared" si="0"/>
        <v>#DIV/0!</v>
      </c>
      <c r="G6" s="176">
        <f t="shared" ref="G6:G14" si="2">E6*D6</f>
        <v>0</v>
      </c>
      <c r="H6" s="177">
        <f t="shared" si="1"/>
        <v>0</v>
      </c>
    </row>
    <row r="7" spans="1:8" x14ac:dyDescent="0.25">
      <c r="A7" s="191"/>
      <c r="B7" s="5"/>
      <c r="C7" s="189">
        <v>0</v>
      </c>
      <c r="D7" s="183">
        <v>0</v>
      </c>
      <c r="E7" s="184"/>
      <c r="F7" s="175" t="e">
        <f t="shared" si="0"/>
        <v>#DIV/0!</v>
      </c>
      <c r="G7" s="176">
        <f t="shared" si="2"/>
        <v>0</v>
      </c>
      <c r="H7" s="177">
        <f t="shared" si="1"/>
        <v>0</v>
      </c>
    </row>
    <row r="8" spans="1:8" x14ac:dyDescent="0.25">
      <c r="A8" s="191"/>
      <c r="B8" s="5"/>
      <c r="C8" s="189">
        <v>0</v>
      </c>
      <c r="D8" s="183">
        <v>0</v>
      </c>
      <c r="E8" s="184"/>
      <c r="F8" s="175" t="e">
        <f t="shared" si="0"/>
        <v>#DIV/0!</v>
      </c>
      <c r="G8" s="176">
        <f t="shared" si="2"/>
        <v>0</v>
      </c>
      <c r="H8" s="177">
        <f t="shared" si="1"/>
        <v>0</v>
      </c>
    </row>
    <row r="9" spans="1:8" x14ac:dyDescent="0.25">
      <c r="A9" s="192"/>
      <c r="B9" s="5"/>
      <c r="C9" s="189">
        <v>0</v>
      </c>
      <c r="D9" s="183">
        <v>0</v>
      </c>
      <c r="E9" s="184"/>
      <c r="F9" s="175" t="e">
        <f t="shared" si="0"/>
        <v>#DIV/0!</v>
      </c>
      <c r="G9" s="176">
        <f t="shared" si="2"/>
        <v>0</v>
      </c>
      <c r="H9" s="177">
        <f t="shared" si="1"/>
        <v>0</v>
      </c>
    </row>
    <row r="10" spans="1:8" x14ac:dyDescent="0.25">
      <c r="A10" s="192"/>
      <c r="B10" s="5"/>
      <c r="C10" s="189">
        <v>0</v>
      </c>
      <c r="D10" s="183">
        <v>0</v>
      </c>
      <c r="E10" s="184"/>
      <c r="F10" s="175" t="e">
        <f t="shared" si="0"/>
        <v>#DIV/0!</v>
      </c>
      <c r="G10" s="176">
        <f t="shared" si="2"/>
        <v>0</v>
      </c>
      <c r="H10" s="177">
        <f t="shared" si="1"/>
        <v>0</v>
      </c>
    </row>
    <row r="11" spans="1:8" x14ac:dyDescent="0.25">
      <c r="A11" s="192"/>
      <c r="B11" s="5"/>
      <c r="C11" s="189">
        <v>0</v>
      </c>
      <c r="D11" s="183">
        <v>0</v>
      </c>
      <c r="E11" s="184"/>
      <c r="F11" s="175" t="e">
        <f t="shared" si="0"/>
        <v>#DIV/0!</v>
      </c>
      <c r="G11" s="176">
        <f t="shared" si="2"/>
        <v>0</v>
      </c>
      <c r="H11" s="177">
        <f t="shared" si="1"/>
        <v>0</v>
      </c>
    </row>
    <row r="12" spans="1:8" x14ac:dyDescent="0.25">
      <c r="A12" s="192"/>
      <c r="B12" s="5"/>
      <c r="C12" s="189">
        <v>0</v>
      </c>
      <c r="D12" s="183">
        <v>0</v>
      </c>
      <c r="E12" s="184"/>
      <c r="F12" s="175" t="e">
        <f t="shared" si="0"/>
        <v>#DIV/0!</v>
      </c>
      <c r="G12" s="176">
        <f t="shared" si="2"/>
        <v>0</v>
      </c>
      <c r="H12" s="177">
        <f t="shared" si="1"/>
        <v>0</v>
      </c>
    </row>
    <row r="13" spans="1:8" x14ac:dyDescent="0.25">
      <c r="A13" s="192"/>
      <c r="B13" s="5"/>
      <c r="C13" s="189">
        <v>0</v>
      </c>
      <c r="D13" s="183">
        <v>0</v>
      </c>
      <c r="E13" s="184"/>
      <c r="F13" s="175" t="e">
        <f t="shared" si="0"/>
        <v>#DIV/0!</v>
      </c>
      <c r="G13" s="176">
        <f t="shared" si="2"/>
        <v>0</v>
      </c>
      <c r="H13" s="177">
        <f t="shared" si="1"/>
        <v>0</v>
      </c>
    </row>
    <row r="14" spans="1:8" x14ac:dyDescent="0.25">
      <c r="A14" s="192"/>
      <c r="B14" s="5"/>
      <c r="C14" s="189">
        <v>0</v>
      </c>
      <c r="D14" s="183">
        <v>0</v>
      </c>
      <c r="E14" s="184"/>
      <c r="F14" s="175" t="e">
        <f t="shared" si="0"/>
        <v>#DIV/0!</v>
      </c>
      <c r="G14" s="176">
        <f t="shared" si="2"/>
        <v>0</v>
      </c>
      <c r="H14" s="177">
        <f t="shared" si="1"/>
        <v>0</v>
      </c>
    </row>
    <row r="15" spans="1:8" x14ac:dyDescent="0.25">
      <c r="A15" s="193"/>
      <c r="B15" s="4"/>
      <c r="C15" s="189">
        <v>0</v>
      </c>
      <c r="D15" s="183">
        <v>0</v>
      </c>
      <c r="E15" s="186"/>
      <c r="F15" s="178" t="e">
        <f t="shared" si="0"/>
        <v>#DIV/0!</v>
      </c>
      <c r="G15" s="179">
        <f>E15*D15</f>
        <v>0</v>
      </c>
      <c r="H15" s="180">
        <f t="shared" si="1"/>
        <v>0</v>
      </c>
    </row>
    <row r="16" spans="1:8" ht="15" customHeight="1" x14ac:dyDescent="0.25">
      <c r="A16" s="414" t="s">
        <v>16</v>
      </c>
      <c r="B16" s="415"/>
      <c r="C16" s="415"/>
      <c r="D16" s="415"/>
      <c r="E16" s="416"/>
      <c r="F16" s="195" t="e">
        <f>AVERAGE(F4:F15)</f>
        <v>#DIV/0!</v>
      </c>
      <c r="G16" s="163">
        <f>SUM(G4:G15)</f>
        <v>725</v>
      </c>
      <c r="H16" s="163">
        <f>SUM(H4:H15)</f>
        <v>21750</v>
      </c>
    </row>
    <row r="17" spans="1:8" x14ac:dyDescent="0.25">
      <c r="A17" s="395" t="s">
        <v>17</v>
      </c>
      <c r="B17" s="396"/>
      <c r="C17" s="396"/>
      <c r="D17" s="396"/>
      <c r="E17" s="396"/>
      <c r="F17" s="396"/>
      <c r="G17" s="397"/>
      <c r="H17" s="164">
        <f>H16*12</f>
        <v>261000</v>
      </c>
    </row>
    <row r="18" spans="1:8" ht="15" customHeight="1" x14ac:dyDescent="0.25">
      <c r="A18" s="294"/>
      <c r="B18" s="295"/>
      <c r="C18" s="329"/>
      <c r="D18" s="329"/>
      <c r="E18" s="329"/>
      <c r="F18" s="330"/>
      <c r="G18" s="331"/>
      <c r="H18" s="16"/>
    </row>
    <row r="19" spans="1:8" x14ac:dyDescent="0.25">
      <c r="A19" s="1" t="s">
        <v>112</v>
      </c>
      <c r="B19" s="1" t="s">
        <v>113</v>
      </c>
    </row>
    <row r="20" spans="1:8" x14ac:dyDescent="0.25">
      <c r="A20" s="75" t="s">
        <v>148</v>
      </c>
      <c r="B20" s="83"/>
    </row>
    <row r="21" spans="1:8" x14ac:dyDescent="0.25">
      <c r="A21" s="86" t="s">
        <v>149</v>
      </c>
      <c r="B21" s="87"/>
    </row>
    <row r="22" spans="1:8" x14ac:dyDescent="0.25">
      <c r="A22" s="86" t="s">
        <v>150</v>
      </c>
      <c r="B22" s="87"/>
    </row>
    <row r="23" spans="1:8" x14ac:dyDescent="0.25">
      <c r="A23" s="89" t="s">
        <v>151</v>
      </c>
      <c r="B23" s="90"/>
    </row>
  </sheetData>
  <mergeCells count="6">
    <mergeCell ref="A17:G17"/>
    <mergeCell ref="A16:E16"/>
    <mergeCell ref="A1:H1"/>
    <mergeCell ref="B2:C2"/>
    <mergeCell ref="D2:E2"/>
    <mergeCell ref="F2:H2"/>
  </mergeCells>
  <pageMargins left="0.7" right="0.7" top="0.75" bottom="0.75" header="0.3" footer="0.3"/>
  <pageSetup scale="71" orientation="portrait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B3CAE3-868A-46B2-8098-424D4A15A46A}">
  <dimension ref="A1:O84"/>
  <sheetViews>
    <sheetView zoomScale="85" zoomScaleNormal="85" zoomScaleSheetLayoutView="115" workbookViewId="0">
      <selection activeCell="T36" sqref="T36"/>
    </sheetView>
  </sheetViews>
  <sheetFormatPr defaultRowHeight="15" x14ac:dyDescent="0.25"/>
  <cols>
    <col min="1" max="1" width="42.140625" customWidth="1"/>
    <col min="2" max="5" width="11.42578125" customWidth="1"/>
  </cols>
  <sheetData>
    <row r="1" spans="1:15" x14ac:dyDescent="0.25">
      <c r="A1" s="1" t="s">
        <v>23</v>
      </c>
      <c r="B1" s="8"/>
      <c r="C1" s="9"/>
      <c r="D1" s="10"/>
      <c r="E1" s="10"/>
      <c r="F1" s="10"/>
      <c r="G1" s="10"/>
      <c r="H1" s="11"/>
      <c r="I1" s="486" t="s">
        <v>153</v>
      </c>
      <c r="J1" s="487"/>
      <c r="K1" s="487"/>
      <c r="L1" s="488"/>
      <c r="M1" s="9"/>
      <c r="N1" s="11"/>
    </row>
    <row r="2" spans="1:15" ht="15" customHeight="1" x14ac:dyDescent="0.25">
      <c r="A2" s="46" t="s">
        <v>154</v>
      </c>
      <c r="B2" s="13"/>
      <c r="C2" s="14"/>
      <c r="D2" s="15"/>
      <c r="E2" s="15"/>
      <c r="F2" s="15"/>
      <c r="G2" s="15"/>
      <c r="H2" s="16"/>
      <c r="I2" s="495" t="s">
        <v>155</v>
      </c>
      <c r="J2" s="496"/>
      <c r="K2" s="1" t="s">
        <v>156</v>
      </c>
      <c r="L2" s="1" t="s">
        <v>157</v>
      </c>
      <c r="M2" s="14"/>
      <c r="N2" s="16"/>
    </row>
    <row r="3" spans="1:15" x14ac:dyDescent="0.25">
      <c r="A3" s="46" t="s">
        <v>158</v>
      </c>
      <c r="B3" s="13"/>
      <c r="C3" s="14"/>
      <c r="D3" s="15"/>
      <c r="E3" s="15"/>
      <c r="F3" s="15"/>
      <c r="G3" s="15"/>
      <c r="H3" s="16"/>
      <c r="I3" s="482" t="str">
        <f>A11</f>
        <v>Package 1 (enter name)</v>
      </c>
      <c r="J3" s="483"/>
      <c r="K3" s="332">
        <f>N24</f>
        <v>0</v>
      </c>
      <c r="L3" s="333">
        <f>N23</f>
        <v>0</v>
      </c>
      <c r="M3" s="14"/>
      <c r="N3" s="16"/>
    </row>
    <row r="4" spans="1:15" x14ac:dyDescent="0.25">
      <c r="A4" s="46" t="s">
        <v>24</v>
      </c>
      <c r="B4" s="13">
        <v>19</v>
      </c>
      <c r="C4" s="14"/>
      <c r="D4" s="15"/>
      <c r="E4" s="15"/>
      <c r="F4" s="15"/>
      <c r="G4" s="15"/>
      <c r="H4" s="16"/>
      <c r="I4" s="482" t="str">
        <f>A26</f>
        <v>Package 2 (enter name)</v>
      </c>
      <c r="J4" s="483"/>
      <c r="K4" s="332">
        <f>N39</f>
        <v>0</v>
      </c>
      <c r="L4" s="333">
        <f>N38</f>
        <v>0</v>
      </c>
      <c r="M4" s="14"/>
      <c r="N4" s="16"/>
    </row>
    <row r="5" spans="1:15" x14ac:dyDescent="0.25">
      <c r="A5" s="46" t="s">
        <v>79</v>
      </c>
      <c r="B5" s="13">
        <v>200</v>
      </c>
      <c r="C5" s="14"/>
      <c r="D5" s="15"/>
      <c r="E5" s="15"/>
      <c r="F5" s="15"/>
      <c r="G5" s="15"/>
      <c r="H5" s="16"/>
      <c r="I5" s="482" t="str">
        <f>A41</f>
        <v>Package 3 (enter name)</v>
      </c>
      <c r="J5" s="483"/>
      <c r="K5" s="332">
        <f>N54</f>
        <v>0</v>
      </c>
      <c r="L5" s="333">
        <f>N53</f>
        <v>0</v>
      </c>
      <c r="M5" s="14"/>
      <c r="N5" s="16"/>
    </row>
    <row r="6" spans="1:15" x14ac:dyDescent="0.25">
      <c r="A6" s="148" t="s">
        <v>159</v>
      </c>
      <c r="B6" s="152">
        <v>5</v>
      </c>
      <c r="C6" s="14"/>
      <c r="D6" s="15"/>
      <c r="E6" s="15"/>
      <c r="F6" s="15"/>
      <c r="G6" s="15"/>
      <c r="H6" s="16"/>
      <c r="I6" s="482" t="str">
        <f>A56</f>
        <v>Package 4 (enter name)</v>
      </c>
      <c r="J6" s="483"/>
      <c r="K6" s="332">
        <f>N69</f>
        <v>0</v>
      </c>
      <c r="L6" s="333">
        <f>N68</f>
        <v>0</v>
      </c>
      <c r="M6" s="14"/>
      <c r="N6" s="16"/>
    </row>
    <row r="7" spans="1:15" x14ac:dyDescent="0.25">
      <c r="A7" s="148" t="s">
        <v>160</v>
      </c>
      <c r="B7" s="152">
        <v>15</v>
      </c>
      <c r="C7" s="14"/>
      <c r="D7" s="15"/>
      <c r="E7" s="15"/>
      <c r="F7" s="15"/>
      <c r="G7" s="15"/>
      <c r="H7" s="16"/>
      <c r="I7" s="482" t="str">
        <f>A71</f>
        <v>Package 5 (enter name)</v>
      </c>
      <c r="J7" s="483"/>
      <c r="K7" s="332">
        <f>N84</f>
        <v>0</v>
      </c>
      <c r="L7" s="333">
        <f>N83</f>
        <v>0</v>
      </c>
      <c r="M7" s="14"/>
      <c r="N7" s="16"/>
    </row>
    <row r="8" spans="1:15" x14ac:dyDescent="0.25">
      <c r="A8" s="47" t="s">
        <v>161</v>
      </c>
      <c r="B8" s="17"/>
      <c r="C8" s="14"/>
      <c r="D8" s="15"/>
      <c r="E8" s="15"/>
      <c r="F8" s="15"/>
      <c r="G8" s="15"/>
      <c r="H8" s="16"/>
      <c r="I8" s="484" t="s">
        <v>77</v>
      </c>
      <c r="J8" s="485"/>
      <c r="K8" s="334">
        <f>SUM(K3:K7)</f>
        <v>0</v>
      </c>
      <c r="L8" s="334">
        <f>SUM(L3:L7)</f>
        <v>0</v>
      </c>
      <c r="M8" s="14"/>
      <c r="N8" s="16"/>
    </row>
    <row r="9" spans="1:15" x14ac:dyDescent="0.25">
      <c r="A9" s="18"/>
      <c r="B9" s="19"/>
      <c r="C9" s="20"/>
      <c r="D9" s="20"/>
      <c r="E9" s="20"/>
      <c r="F9" s="20"/>
      <c r="G9" s="20"/>
      <c r="H9" s="20"/>
      <c r="I9" s="19"/>
      <c r="J9" s="19"/>
      <c r="K9" s="19"/>
      <c r="L9" s="137"/>
      <c r="M9" s="20"/>
      <c r="N9" s="21"/>
    </row>
    <row r="10" spans="1:15" x14ac:dyDescent="0.25">
      <c r="A10" s="462" t="s">
        <v>162</v>
      </c>
      <c r="B10" s="463"/>
      <c r="C10" s="463"/>
      <c r="D10" s="463"/>
      <c r="E10" s="463"/>
      <c r="F10" s="463"/>
      <c r="G10" s="463"/>
      <c r="H10" s="463"/>
      <c r="I10" s="463"/>
      <c r="J10" s="463"/>
      <c r="K10" s="463"/>
      <c r="L10" s="463"/>
      <c r="M10" s="463"/>
      <c r="N10" s="464"/>
    </row>
    <row r="11" spans="1:15" x14ac:dyDescent="0.25">
      <c r="A11" s="478" t="s">
        <v>163</v>
      </c>
      <c r="B11" s="474" t="s">
        <v>164</v>
      </c>
      <c r="C11" s="474"/>
      <c r="D11" s="474"/>
      <c r="E11" s="474"/>
      <c r="F11" s="474"/>
      <c r="G11" s="474"/>
      <c r="H11" s="474"/>
      <c r="I11" s="474"/>
      <c r="J11" s="474"/>
      <c r="K11" s="474"/>
      <c r="L11" s="474"/>
      <c r="M11" s="474"/>
      <c r="N11" s="475"/>
    </row>
    <row r="12" spans="1:15" x14ac:dyDescent="0.25">
      <c r="A12" s="478"/>
      <c r="B12" s="347" t="s">
        <v>165</v>
      </c>
      <c r="C12" s="476">
        <v>5</v>
      </c>
      <c r="D12" s="476"/>
      <c r="E12" s="476"/>
      <c r="F12" s="476"/>
      <c r="G12" s="476"/>
      <c r="H12" s="476"/>
      <c r="I12" s="476"/>
      <c r="J12" s="476"/>
      <c r="K12" s="476"/>
      <c r="L12" s="476"/>
      <c r="M12" s="476"/>
      <c r="N12" s="477"/>
      <c r="O12">
        <f>30/C12</f>
        <v>6</v>
      </c>
    </row>
    <row r="13" spans="1:15" x14ac:dyDescent="0.25">
      <c r="A13" s="478"/>
      <c r="B13" s="347" t="s">
        <v>166</v>
      </c>
      <c r="C13" s="476">
        <v>0</v>
      </c>
      <c r="D13" s="476"/>
      <c r="E13" s="476"/>
      <c r="F13" s="476"/>
      <c r="G13" s="476"/>
      <c r="H13" s="476"/>
      <c r="I13" s="476"/>
      <c r="J13" s="476"/>
      <c r="K13" s="476"/>
      <c r="L13" s="476"/>
      <c r="M13" s="476"/>
      <c r="N13" s="477"/>
    </row>
    <row r="14" spans="1:15" x14ac:dyDescent="0.25">
      <c r="A14" s="348" t="s">
        <v>57</v>
      </c>
      <c r="B14" s="349" t="s">
        <v>62</v>
      </c>
      <c r="C14" s="349" t="s">
        <v>63</v>
      </c>
      <c r="D14" s="349" t="s">
        <v>64</v>
      </c>
      <c r="E14" s="349" t="s">
        <v>65</v>
      </c>
      <c r="F14" s="349" t="s">
        <v>66</v>
      </c>
      <c r="G14" s="349" t="s">
        <v>67</v>
      </c>
      <c r="H14" s="349" t="s">
        <v>68</v>
      </c>
      <c r="I14" s="349" t="s">
        <v>69</v>
      </c>
      <c r="J14" s="349" t="s">
        <v>70</v>
      </c>
      <c r="K14" s="349" t="s">
        <v>71</v>
      </c>
      <c r="L14" s="349" t="s">
        <v>72</v>
      </c>
      <c r="M14" s="349" t="s">
        <v>73</v>
      </c>
      <c r="N14" s="350" t="s">
        <v>77</v>
      </c>
    </row>
    <row r="15" spans="1:15" x14ac:dyDescent="0.25">
      <c r="A15" s="268" t="s">
        <v>167</v>
      </c>
      <c r="B15" s="351">
        <v>2</v>
      </c>
      <c r="C15" s="351"/>
      <c r="D15" s="351"/>
      <c r="E15" s="351"/>
      <c r="F15" s="351"/>
      <c r="G15" s="351"/>
      <c r="H15" s="351"/>
      <c r="I15" s="351"/>
      <c r="J15" s="351"/>
      <c r="K15" s="351"/>
      <c r="L15" s="351"/>
      <c r="M15" s="351"/>
      <c r="N15" s="352" t="s">
        <v>168</v>
      </c>
    </row>
    <row r="16" spans="1:15" x14ac:dyDescent="0.25">
      <c r="A16" s="268" t="s">
        <v>169</v>
      </c>
      <c r="B16" s="226"/>
      <c r="C16" s="226"/>
      <c r="D16" s="226"/>
      <c r="E16" s="226"/>
      <c r="F16" s="226"/>
      <c r="G16" s="226"/>
      <c r="H16" s="226"/>
      <c r="I16" s="226"/>
      <c r="J16" s="226"/>
      <c r="K16" s="226"/>
      <c r="L16" s="226"/>
      <c r="M16" s="226"/>
      <c r="N16" s="353"/>
    </row>
    <row r="17" spans="1:15" x14ac:dyDescent="0.25">
      <c r="A17" s="268" t="s">
        <v>170</v>
      </c>
      <c r="B17" s="226">
        <v>3</v>
      </c>
      <c r="C17" s="226"/>
      <c r="D17" s="226"/>
      <c r="E17" s="226"/>
      <c r="F17" s="226"/>
      <c r="G17" s="226"/>
      <c r="H17" s="226"/>
      <c r="I17" s="226"/>
      <c r="J17" s="226"/>
      <c r="K17" s="226"/>
      <c r="L17" s="226"/>
      <c r="M17" s="226"/>
      <c r="N17" s="353">
        <f>SUM(B17:M17)</f>
        <v>3</v>
      </c>
    </row>
    <row r="18" spans="1:15" s="155" customFormat="1" ht="15" customHeight="1" x14ac:dyDescent="0.2">
      <c r="A18" s="479" t="s">
        <v>171</v>
      </c>
      <c r="B18" s="480"/>
      <c r="C18" s="480"/>
      <c r="D18" s="480"/>
      <c r="E18" s="480"/>
      <c r="F18" s="480"/>
      <c r="G18" s="480"/>
      <c r="H18" s="480"/>
      <c r="I18" s="480"/>
      <c r="J18" s="480"/>
      <c r="K18" s="480"/>
      <c r="L18" s="480"/>
      <c r="M18" s="480"/>
      <c r="N18" s="481"/>
      <c r="O18" s="27"/>
    </row>
    <row r="19" spans="1:15" x14ac:dyDescent="0.25">
      <c r="A19" s="354" t="s">
        <v>172</v>
      </c>
      <c r="B19" s="355">
        <f t="shared" ref="B19:M19" si="0">B15*$C$12*($B$4/15.42)*$B$5</f>
        <v>2464.3320363164721</v>
      </c>
      <c r="C19" s="355">
        <f t="shared" si="0"/>
        <v>0</v>
      </c>
      <c r="D19" s="355">
        <f t="shared" si="0"/>
        <v>0</v>
      </c>
      <c r="E19" s="355">
        <f t="shared" si="0"/>
        <v>0</v>
      </c>
      <c r="F19" s="355">
        <f t="shared" si="0"/>
        <v>0</v>
      </c>
      <c r="G19" s="355">
        <f t="shared" si="0"/>
        <v>0</v>
      </c>
      <c r="H19" s="355">
        <f t="shared" si="0"/>
        <v>0</v>
      </c>
      <c r="I19" s="355">
        <f t="shared" si="0"/>
        <v>0</v>
      </c>
      <c r="J19" s="355">
        <f t="shared" si="0"/>
        <v>0</v>
      </c>
      <c r="K19" s="355">
        <f t="shared" si="0"/>
        <v>0</v>
      </c>
      <c r="L19" s="355">
        <f t="shared" si="0"/>
        <v>0</v>
      </c>
      <c r="M19" s="355">
        <f t="shared" si="0"/>
        <v>0</v>
      </c>
      <c r="N19" s="352">
        <f>SUM(B19:M19)</f>
        <v>2464.3320363164721</v>
      </c>
    </row>
    <row r="20" spans="1:15" x14ac:dyDescent="0.25">
      <c r="A20" s="354" t="s">
        <v>173</v>
      </c>
      <c r="B20" s="355">
        <f>C13*C12*3*B7</f>
        <v>0</v>
      </c>
      <c r="C20" s="355"/>
      <c r="D20" s="355"/>
      <c r="E20" s="355"/>
      <c r="F20" s="355"/>
      <c r="G20" s="355"/>
      <c r="H20" s="355"/>
      <c r="I20" s="355"/>
      <c r="J20" s="355"/>
      <c r="K20" s="355"/>
      <c r="L20" s="355"/>
      <c r="M20" s="355"/>
      <c r="N20" s="352">
        <f t="shared" ref="N20:N22" si="1">SUM(B20:M20)</f>
        <v>0</v>
      </c>
    </row>
    <row r="21" spans="1:15" x14ac:dyDescent="0.25">
      <c r="A21" s="354" t="s">
        <v>174</v>
      </c>
      <c r="B21" s="355">
        <f t="shared" ref="B21:M21" si="2">$B$6*$C$12*($C$13/2)</f>
        <v>0</v>
      </c>
      <c r="C21" s="355">
        <f t="shared" si="2"/>
        <v>0</v>
      </c>
      <c r="D21" s="355">
        <f t="shared" si="2"/>
        <v>0</v>
      </c>
      <c r="E21" s="355">
        <f t="shared" si="2"/>
        <v>0</v>
      </c>
      <c r="F21" s="355">
        <f t="shared" si="2"/>
        <v>0</v>
      </c>
      <c r="G21" s="355">
        <f t="shared" si="2"/>
        <v>0</v>
      </c>
      <c r="H21" s="355">
        <f t="shared" si="2"/>
        <v>0</v>
      </c>
      <c r="I21" s="355">
        <f t="shared" si="2"/>
        <v>0</v>
      </c>
      <c r="J21" s="355">
        <f t="shared" si="2"/>
        <v>0</v>
      </c>
      <c r="K21" s="355">
        <f t="shared" si="2"/>
        <v>0</v>
      </c>
      <c r="L21" s="355">
        <f t="shared" si="2"/>
        <v>0</v>
      </c>
      <c r="M21" s="355">
        <f t="shared" si="2"/>
        <v>0</v>
      </c>
      <c r="N21" s="352">
        <f t="shared" si="1"/>
        <v>0</v>
      </c>
    </row>
    <row r="22" spans="1:15" x14ac:dyDescent="0.25">
      <c r="A22" s="354" t="s">
        <v>175</v>
      </c>
      <c r="B22" s="356" t="e">
        <f t="shared" ref="B22:M22" si="3">(B19+B20+B21)/B16</f>
        <v>#DIV/0!</v>
      </c>
      <c r="C22" s="356" t="e">
        <f t="shared" si="3"/>
        <v>#DIV/0!</v>
      </c>
      <c r="D22" s="356" t="e">
        <f t="shared" si="3"/>
        <v>#DIV/0!</v>
      </c>
      <c r="E22" s="356" t="e">
        <f t="shared" si="3"/>
        <v>#DIV/0!</v>
      </c>
      <c r="F22" s="356" t="e">
        <f t="shared" si="3"/>
        <v>#DIV/0!</v>
      </c>
      <c r="G22" s="356" t="e">
        <f t="shared" si="3"/>
        <v>#DIV/0!</v>
      </c>
      <c r="H22" s="356" t="e">
        <f t="shared" si="3"/>
        <v>#DIV/0!</v>
      </c>
      <c r="I22" s="356" t="e">
        <f t="shared" si="3"/>
        <v>#DIV/0!</v>
      </c>
      <c r="J22" s="356" t="e">
        <f t="shared" si="3"/>
        <v>#DIV/0!</v>
      </c>
      <c r="K22" s="356" t="e">
        <f t="shared" si="3"/>
        <v>#DIV/0!</v>
      </c>
      <c r="L22" s="356" t="e">
        <f t="shared" si="3"/>
        <v>#DIV/0!</v>
      </c>
      <c r="M22" s="356" t="e">
        <f t="shared" si="3"/>
        <v>#DIV/0!</v>
      </c>
      <c r="N22" s="352" t="e">
        <f t="shared" si="1"/>
        <v>#DIV/0!</v>
      </c>
    </row>
    <row r="23" spans="1:15" x14ac:dyDescent="0.25">
      <c r="A23" s="357" t="s">
        <v>176</v>
      </c>
      <c r="B23" s="358">
        <f t="shared" ref="B23:M23" si="4">B16*B17</f>
        <v>0</v>
      </c>
      <c r="C23" s="358">
        <f t="shared" si="4"/>
        <v>0</v>
      </c>
      <c r="D23" s="358">
        <f t="shared" si="4"/>
        <v>0</v>
      </c>
      <c r="E23" s="358">
        <f t="shared" si="4"/>
        <v>0</v>
      </c>
      <c r="F23" s="358">
        <f t="shared" si="4"/>
        <v>0</v>
      </c>
      <c r="G23" s="358">
        <f t="shared" si="4"/>
        <v>0</v>
      </c>
      <c r="H23" s="358">
        <f t="shared" si="4"/>
        <v>0</v>
      </c>
      <c r="I23" s="358">
        <f t="shared" si="4"/>
        <v>0</v>
      </c>
      <c r="J23" s="358">
        <f t="shared" si="4"/>
        <v>0</v>
      </c>
      <c r="K23" s="358">
        <f t="shared" si="4"/>
        <v>0</v>
      </c>
      <c r="L23" s="358">
        <f t="shared" si="4"/>
        <v>0</v>
      </c>
      <c r="M23" s="358">
        <f t="shared" si="4"/>
        <v>0</v>
      </c>
      <c r="N23" s="359">
        <f>SUM(B23:M23)</f>
        <v>0</v>
      </c>
    </row>
    <row r="24" spans="1:15" x14ac:dyDescent="0.25">
      <c r="A24" s="360" t="s">
        <v>177</v>
      </c>
      <c r="B24" s="361">
        <f>B23*15.42</f>
        <v>0</v>
      </c>
      <c r="C24" s="361">
        <f t="shared" ref="C24:N24" si="5">C23*15.42</f>
        <v>0</v>
      </c>
      <c r="D24" s="361">
        <f t="shared" si="5"/>
        <v>0</v>
      </c>
      <c r="E24" s="362">
        <f t="shared" si="5"/>
        <v>0</v>
      </c>
      <c r="F24" s="361">
        <f t="shared" si="5"/>
        <v>0</v>
      </c>
      <c r="G24" s="361">
        <f t="shared" si="5"/>
        <v>0</v>
      </c>
      <c r="H24" s="361">
        <f t="shared" si="5"/>
        <v>0</v>
      </c>
      <c r="I24" s="361">
        <f t="shared" si="5"/>
        <v>0</v>
      </c>
      <c r="J24" s="361">
        <f t="shared" si="5"/>
        <v>0</v>
      </c>
      <c r="K24" s="361">
        <f t="shared" si="5"/>
        <v>0</v>
      </c>
      <c r="L24" s="361">
        <f t="shared" si="5"/>
        <v>0</v>
      </c>
      <c r="M24" s="361">
        <f t="shared" si="5"/>
        <v>0</v>
      </c>
      <c r="N24" s="363">
        <f t="shared" si="5"/>
        <v>0</v>
      </c>
    </row>
    <row r="25" spans="1:15" x14ac:dyDescent="0.25">
      <c r="A25" s="367"/>
      <c r="B25" s="368"/>
      <c r="C25" s="368"/>
      <c r="D25" s="368"/>
      <c r="E25" s="368"/>
      <c r="F25" s="368"/>
      <c r="G25" s="368"/>
      <c r="H25" s="368"/>
      <c r="I25" s="368"/>
      <c r="J25" s="368"/>
      <c r="K25" s="368"/>
      <c r="L25" s="368"/>
      <c r="M25" s="368"/>
      <c r="N25" s="369"/>
    </row>
    <row r="26" spans="1:15" x14ac:dyDescent="0.25">
      <c r="A26" s="465" t="s">
        <v>178</v>
      </c>
      <c r="B26" s="468" t="s">
        <v>164</v>
      </c>
      <c r="C26" s="469"/>
      <c r="D26" s="469"/>
      <c r="E26" s="469"/>
      <c r="F26" s="469"/>
      <c r="G26" s="469"/>
      <c r="H26" s="469"/>
      <c r="I26" s="469"/>
      <c r="J26" s="469"/>
      <c r="K26" s="469"/>
      <c r="L26" s="469"/>
      <c r="M26" s="469"/>
      <c r="N26" s="470"/>
    </row>
    <row r="27" spans="1:15" ht="15" customHeight="1" x14ac:dyDescent="0.25">
      <c r="A27" s="466"/>
      <c r="B27" s="153" t="s">
        <v>165</v>
      </c>
      <c r="C27" s="471">
        <v>5</v>
      </c>
      <c r="D27" s="472"/>
      <c r="E27" s="472"/>
      <c r="F27" s="472"/>
      <c r="G27" s="472"/>
      <c r="H27" s="472"/>
      <c r="I27" s="472"/>
      <c r="J27" s="472"/>
      <c r="K27" s="472"/>
      <c r="L27" s="472"/>
      <c r="M27" s="472"/>
      <c r="N27" s="473"/>
    </row>
    <row r="28" spans="1:15" ht="15" customHeight="1" x14ac:dyDescent="0.25">
      <c r="A28" s="467"/>
      <c r="B28" s="153" t="s">
        <v>166</v>
      </c>
      <c r="C28" s="471">
        <v>0</v>
      </c>
      <c r="D28" s="472"/>
      <c r="E28" s="472"/>
      <c r="F28" s="472"/>
      <c r="G28" s="472"/>
      <c r="H28" s="472"/>
      <c r="I28" s="472"/>
      <c r="J28" s="472"/>
      <c r="K28" s="472"/>
      <c r="L28" s="472"/>
      <c r="M28" s="472"/>
      <c r="N28" s="473"/>
    </row>
    <row r="29" spans="1:15" ht="15" customHeight="1" x14ac:dyDescent="0.25">
      <c r="A29" s="335" t="s">
        <v>57</v>
      </c>
      <c r="B29" s="154" t="s">
        <v>62</v>
      </c>
      <c r="C29" s="154" t="s">
        <v>63</v>
      </c>
      <c r="D29" s="154" t="s">
        <v>64</v>
      </c>
      <c r="E29" s="154" t="s">
        <v>65</v>
      </c>
      <c r="F29" s="154" t="s">
        <v>66</v>
      </c>
      <c r="G29" s="154" t="s">
        <v>67</v>
      </c>
      <c r="H29" s="154" t="s">
        <v>68</v>
      </c>
      <c r="I29" s="154" t="s">
        <v>69</v>
      </c>
      <c r="J29" s="154" t="s">
        <v>70</v>
      </c>
      <c r="K29" s="154" t="s">
        <v>71</v>
      </c>
      <c r="L29" s="154" t="s">
        <v>72</v>
      </c>
      <c r="M29" s="154" t="s">
        <v>73</v>
      </c>
      <c r="N29" s="336" t="s">
        <v>77</v>
      </c>
    </row>
    <row r="30" spans="1:15" x14ac:dyDescent="0.25">
      <c r="A30" s="337" t="s">
        <v>167</v>
      </c>
      <c r="B30" s="156">
        <v>2</v>
      </c>
      <c r="C30" s="156"/>
      <c r="D30" s="156"/>
      <c r="E30" s="156"/>
      <c r="F30" s="156"/>
      <c r="G30" s="156"/>
      <c r="H30" s="156"/>
      <c r="I30" s="156"/>
      <c r="J30" s="156"/>
      <c r="K30" s="156"/>
      <c r="L30" s="156"/>
      <c r="M30" s="156"/>
      <c r="N30" s="338" t="s">
        <v>168</v>
      </c>
    </row>
    <row r="31" spans="1:15" x14ac:dyDescent="0.25">
      <c r="A31" s="337" t="s">
        <v>169</v>
      </c>
      <c r="B31" s="159"/>
      <c r="C31" s="159"/>
      <c r="D31" s="159"/>
      <c r="E31" s="159"/>
      <c r="F31" s="159"/>
      <c r="G31" s="159"/>
      <c r="H31" s="159"/>
      <c r="I31" s="159"/>
      <c r="J31" s="159"/>
      <c r="K31" s="159"/>
      <c r="L31" s="159"/>
      <c r="M31" s="159"/>
      <c r="N31" s="339"/>
    </row>
    <row r="32" spans="1:15" x14ac:dyDescent="0.25">
      <c r="A32" s="337" t="s">
        <v>170</v>
      </c>
      <c r="B32" s="159">
        <v>3</v>
      </c>
      <c r="C32" s="159"/>
      <c r="D32" s="159"/>
      <c r="E32" s="159"/>
      <c r="F32" s="159"/>
      <c r="G32" s="159"/>
      <c r="H32" s="159"/>
      <c r="I32" s="159"/>
      <c r="J32" s="159"/>
      <c r="K32" s="159"/>
      <c r="L32" s="159"/>
      <c r="M32" s="159"/>
      <c r="N32" s="339">
        <f>SUM(B32:M32)</f>
        <v>3</v>
      </c>
    </row>
    <row r="33" spans="1:14" x14ac:dyDescent="0.25">
      <c r="A33" s="459" t="s">
        <v>171</v>
      </c>
      <c r="B33" s="460"/>
      <c r="C33" s="460"/>
      <c r="D33" s="460"/>
      <c r="E33" s="460"/>
      <c r="F33" s="460"/>
      <c r="G33" s="460"/>
      <c r="H33" s="460"/>
      <c r="I33" s="460"/>
      <c r="J33" s="460"/>
      <c r="K33" s="460"/>
      <c r="L33" s="460"/>
      <c r="M33" s="460"/>
      <c r="N33" s="461"/>
    </row>
    <row r="34" spans="1:14" x14ac:dyDescent="0.25">
      <c r="A34" s="340" t="s">
        <v>172</v>
      </c>
      <c r="B34" s="157">
        <f t="shared" ref="B34:M34" si="6">B30*$C$12*($B$4/15.42)*$B$5</f>
        <v>2464.3320363164721</v>
      </c>
      <c r="C34" s="157">
        <f t="shared" si="6"/>
        <v>0</v>
      </c>
      <c r="D34" s="157">
        <f t="shared" si="6"/>
        <v>0</v>
      </c>
      <c r="E34" s="157">
        <f t="shared" si="6"/>
        <v>0</v>
      </c>
      <c r="F34" s="157">
        <f t="shared" si="6"/>
        <v>0</v>
      </c>
      <c r="G34" s="157">
        <f t="shared" si="6"/>
        <v>0</v>
      </c>
      <c r="H34" s="157">
        <f t="shared" si="6"/>
        <v>0</v>
      </c>
      <c r="I34" s="157">
        <f t="shared" si="6"/>
        <v>0</v>
      </c>
      <c r="J34" s="157">
        <f t="shared" si="6"/>
        <v>0</v>
      </c>
      <c r="K34" s="157">
        <f t="shared" si="6"/>
        <v>0</v>
      </c>
      <c r="L34" s="157">
        <f t="shared" si="6"/>
        <v>0</v>
      </c>
      <c r="M34" s="157">
        <f t="shared" si="6"/>
        <v>0</v>
      </c>
      <c r="N34" s="338">
        <f>SUM(B34:M34)</f>
        <v>2464.3320363164721</v>
      </c>
    </row>
    <row r="35" spans="1:14" x14ac:dyDescent="0.25">
      <c r="A35" s="340" t="s">
        <v>173</v>
      </c>
      <c r="B35" s="157" t="e">
        <f>C28*C27*3*B22</f>
        <v>#DIV/0!</v>
      </c>
      <c r="C35" s="157"/>
      <c r="D35" s="157"/>
      <c r="E35" s="157"/>
      <c r="F35" s="157"/>
      <c r="G35" s="157"/>
      <c r="H35" s="157"/>
      <c r="I35" s="157"/>
      <c r="J35" s="157"/>
      <c r="K35" s="157"/>
      <c r="L35" s="157"/>
      <c r="M35" s="157"/>
      <c r="N35" s="338" t="e">
        <f t="shared" ref="N35:N37" si="7">SUM(B35:M35)</f>
        <v>#DIV/0!</v>
      </c>
    </row>
    <row r="36" spans="1:14" x14ac:dyDescent="0.25">
      <c r="A36" s="340" t="s">
        <v>174</v>
      </c>
      <c r="B36" s="157">
        <f t="shared" ref="B36:M36" si="8">$B$6*$C$12*($C$13/2)</f>
        <v>0</v>
      </c>
      <c r="C36" s="157">
        <f t="shared" si="8"/>
        <v>0</v>
      </c>
      <c r="D36" s="157">
        <f t="shared" si="8"/>
        <v>0</v>
      </c>
      <c r="E36" s="157">
        <f t="shared" si="8"/>
        <v>0</v>
      </c>
      <c r="F36" s="157">
        <f t="shared" si="8"/>
        <v>0</v>
      </c>
      <c r="G36" s="157">
        <f t="shared" si="8"/>
        <v>0</v>
      </c>
      <c r="H36" s="157">
        <f t="shared" si="8"/>
        <v>0</v>
      </c>
      <c r="I36" s="157">
        <f t="shared" si="8"/>
        <v>0</v>
      </c>
      <c r="J36" s="157">
        <f t="shared" si="8"/>
        <v>0</v>
      </c>
      <c r="K36" s="157">
        <f t="shared" si="8"/>
        <v>0</v>
      </c>
      <c r="L36" s="157">
        <f t="shared" si="8"/>
        <v>0</v>
      </c>
      <c r="M36" s="157">
        <f t="shared" si="8"/>
        <v>0</v>
      </c>
      <c r="N36" s="338">
        <f t="shared" si="7"/>
        <v>0</v>
      </c>
    </row>
    <row r="37" spans="1:14" x14ac:dyDescent="0.25">
      <c r="A37" s="340" t="s">
        <v>175</v>
      </c>
      <c r="B37" s="158" t="e">
        <f t="shared" ref="B37" si="9">(B34+B35+B36)/B31</f>
        <v>#DIV/0!</v>
      </c>
      <c r="C37" s="158" t="e">
        <f t="shared" ref="C37" si="10">(C34+C35+C36)/C31</f>
        <v>#DIV/0!</v>
      </c>
      <c r="D37" s="158" t="e">
        <f t="shared" ref="D37" si="11">(D34+D35+D36)/D31</f>
        <v>#DIV/0!</v>
      </c>
      <c r="E37" s="158" t="e">
        <f t="shared" ref="E37" si="12">(E34+E35+E36)/E31</f>
        <v>#DIV/0!</v>
      </c>
      <c r="F37" s="158" t="e">
        <f t="shared" ref="F37" si="13">(F34+F35+F36)/F31</f>
        <v>#DIV/0!</v>
      </c>
      <c r="G37" s="158" t="e">
        <f t="shared" ref="G37" si="14">(G34+G35+G36)/G31</f>
        <v>#DIV/0!</v>
      </c>
      <c r="H37" s="158" t="e">
        <f t="shared" ref="H37" si="15">(H34+H35+H36)/H31</f>
        <v>#DIV/0!</v>
      </c>
      <c r="I37" s="158" t="e">
        <f t="shared" ref="I37" si="16">(I34+I35+I36)/I31</f>
        <v>#DIV/0!</v>
      </c>
      <c r="J37" s="158" t="e">
        <f t="shared" ref="J37" si="17">(J34+J35+J36)/J31</f>
        <v>#DIV/0!</v>
      </c>
      <c r="K37" s="158" t="e">
        <f t="shared" ref="K37" si="18">(K34+K35+K36)/K31</f>
        <v>#DIV/0!</v>
      </c>
      <c r="L37" s="158" t="e">
        <f t="shared" ref="L37" si="19">(L34+L35+L36)/L31</f>
        <v>#DIV/0!</v>
      </c>
      <c r="M37" s="158" t="e">
        <f t="shared" ref="M37" si="20">(M34+M35+M36)/M31</f>
        <v>#DIV/0!</v>
      </c>
      <c r="N37" s="338" t="e">
        <f t="shared" si="7"/>
        <v>#DIV/0!</v>
      </c>
    </row>
    <row r="38" spans="1:14" x14ac:dyDescent="0.25">
      <c r="A38" s="341" t="s">
        <v>176</v>
      </c>
      <c r="B38" s="160">
        <f t="shared" ref="B38:M38" si="21">B31*B32</f>
        <v>0</v>
      </c>
      <c r="C38" s="160">
        <f t="shared" si="21"/>
        <v>0</v>
      </c>
      <c r="D38" s="160">
        <f t="shared" si="21"/>
        <v>0</v>
      </c>
      <c r="E38" s="160">
        <f t="shared" si="21"/>
        <v>0</v>
      </c>
      <c r="F38" s="160">
        <f t="shared" si="21"/>
        <v>0</v>
      </c>
      <c r="G38" s="160">
        <f t="shared" si="21"/>
        <v>0</v>
      </c>
      <c r="H38" s="160">
        <f t="shared" si="21"/>
        <v>0</v>
      </c>
      <c r="I38" s="160">
        <f t="shared" si="21"/>
        <v>0</v>
      </c>
      <c r="J38" s="160">
        <f t="shared" si="21"/>
        <v>0</v>
      </c>
      <c r="K38" s="160">
        <f t="shared" si="21"/>
        <v>0</v>
      </c>
      <c r="L38" s="160">
        <f t="shared" si="21"/>
        <v>0</v>
      </c>
      <c r="M38" s="160">
        <f t="shared" si="21"/>
        <v>0</v>
      </c>
      <c r="N38" s="342">
        <f>SUM(B38:M38)</f>
        <v>0</v>
      </c>
    </row>
    <row r="39" spans="1:14" x14ac:dyDescent="0.25">
      <c r="A39" s="343" t="s">
        <v>177</v>
      </c>
      <c r="B39" s="344">
        <f>B38*15.42</f>
        <v>0</v>
      </c>
      <c r="C39" s="344">
        <f t="shared" ref="C39:N39" si="22">C38*15.42</f>
        <v>0</v>
      </c>
      <c r="D39" s="344">
        <f t="shared" si="22"/>
        <v>0</v>
      </c>
      <c r="E39" s="345">
        <f t="shared" si="22"/>
        <v>0</v>
      </c>
      <c r="F39" s="344">
        <f t="shared" si="22"/>
        <v>0</v>
      </c>
      <c r="G39" s="344">
        <f t="shared" si="22"/>
        <v>0</v>
      </c>
      <c r="H39" s="344">
        <f t="shared" si="22"/>
        <v>0</v>
      </c>
      <c r="I39" s="344">
        <f t="shared" si="22"/>
        <v>0</v>
      </c>
      <c r="J39" s="344">
        <f t="shared" si="22"/>
        <v>0</v>
      </c>
      <c r="K39" s="344">
        <f t="shared" si="22"/>
        <v>0</v>
      </c>
      <c r="L39" s="344">
        <f t="shared" si="22"/>
        <v>0</v>
      </c>
      <c r="M39" s="344">
        <f t="shared" si="22"/>
        <v>0</v>
      </c>
      <c r="N39" s="346">
        <f t="shared" si="22"/>
        <v>0</v>
      </c>
    </row>
    <row r="40" spans="1:14" x14ac:dyDescent="0.25">
      <c r="A40" s="364"/>
      <c r="B40" s="365"/>
      <c r="C40" s="365"/>
      <c r="D40" s="365"/>
      <c r="E40" s="365"/>
      <c r="F40" s="365"/>
      <c r="G40" s="365"/>
      <c r="H40" s="365"/>
      <c r="I40" s="365"/>
      <c r="J40" s="365"/>
      <c r="K40" s="365"/>
      <c r="L40" s="365"/>
      <c r="M40" s="365"/>
      <c r="N40" s="366"/>
    </row>
    <row r="41" spans="1:14" x14ac:dyDescent="0.25">
      <c r="A41" s="489" t="s">
        <v>179</v>
      </c>
      <c r="B41" s="491" t="s">
        <v>164</v>
      </c>
      <c r="C41" s="491"/>
      <c r="D41" s="491"/>
      <c r="E41" s="491"/>
      <c r="F41" s="491"/>
      <c r="G41" s="491"/>
      <c r="H41" s="491"/>
      <c r="I41" s="491"/>
      <c r="J41" s="491"/>
      <c r="K41" s="491"/>
      <c r="L41" s="491"/>
      <c r="M41" s="491"/>
      <c r="N41" s="492"/>
    </row>
    <row r="42" spans="1:14" x14ac:dyDescent="0.25">
      <c r="A42" s="490"/>
      <c r="B42" s="153" t="s">
        <v>165</v>
      </c>
      <c r="C42" s="493">
        <v>5</v>
      </c>
      <c r="D42" s="493"/>
      <c r="E42" s="493"/>
      <c r="F42" s="493"/>
      <c r="G42" s="493"/>
      <c r="H42" s="493"/>
      <c r="I42" s="493"/>
      <c r="J42" s="493"/>
      <c r="K42" s="493"/>
      <c r="L42" s="493"/>
      <c r="M42" s="493"/>
      <c r="N42" s="494"/>
    </row>
    <row r="43" spans="1:14" x14ac:dyDescent="0.25">
      <c r="A43" s="490"/>
      <c r="B43" s="153" t="s">
        <v>166</v>
      </c>
      <c r="C43" s="471">
        <v>0</v>
      </c>
      <c r="D43" s="472"/>
      <c r="E43" s="472"/>
      <c r="F43" s="472"/>
      <c r="G43" s="472"/>
      <c r="H43" s="472"/>
      <c r="I43" s="472"/>
      <c r="J43" s="472"/>
      <c r="K43" s="472"/>
      <c r="L43" s="472"/>
      <c r="M43" s="472"/>
      <c r="N43" s="473"/>
    </row>
    <row r="44" spans="1:14" x14ac:dyDescent="0.25">
      <c r="A44" s="335" t="s">
        <v>57</v>
      </c>
      <c r="B44" s="154" t="s">
        <v>62</v>
      </c>
      <c r="C44" s="154" t="s">
        <v>63</v>
      </c>
      <c r="D44" s="154" t="s">
        <v>64</v>
      </c>
      <c r="E44" s="154" t="s">
        <v>65</v>
      </c>
      <c r="F44" s="154" t="s">
        <v>66</v>
      </c>
      <c r="G44" s="154" t="s">
        <v>67</v>
      </c>
      <c r="H44" s="154" t="s">
        <v>68</v>
      </c>
      <c r="I44" s="154" t="s">
        <v>69</v>
      </c>
      <c r="J44" s="154" t="s">
        <v>70</v>
      </c>
      <c r="K44" s="154" t="s">
        <v>71</v>
      </c>
      <c r="L44" s="154" t="s">
        <v>72</v>
      </c>
      <c r="M44" s="154" t="s">
        <v>73</v>
      </c>
      <c r="N44" s="336" t="s">
        <v>77</v>
      </c>
    </row>
    <row r="45" spans="1:14" x14ac:dyDescent="0.25">
      <c r="A45" s="337" t="s">
        <v>167</v>
      </c>
      <c r="B45" s="156">
        <v>2</v>
      </c>
      <c r="C45" s="156"/>
      <c r="D45" s="156"/>
      <c r="E45" s="156"/>
      <c r="F45" s="156"/>
      <c r="G45" s="156"/>
      <c r="H45" s="156"/>
      <c r="I45" s="156"/>
      <c r="J45" s="156"/>
      <c r="K45" s="156"/>
      <c r="L45" s="156"/>
      <c r="M45" s="156"/>
      <c r="N45" s="338" t="s">
        <v>168</v>
      </c>
    </row>
    <row r="46" spans="1:14" x14ac:dyDescent="0.25">
      <c r="A46" s="337" t="s">
        <v>169</v>
      </c>
      <c r="B46" s="159"/>
      <c r="C46" s="159"/>
      <c r="D46" s="159"/>
      <c r="E46" s="159"/>
      <c r="F46" s="159"/>
      <c r="G46" s="159"/>
      <c r="H46" s="159"/>
      <c r="I46" s="159"/>
      <c r="J46" s="159"/>
      <c r="K46" s="159"/>
      <c r="L46" s="159"/>
      <c r="M46" s="159"/>
      <c r="N46" s="339"/>
    </row>
    <row r="47" spans="1:14" x14ac:dyDescent="0.25">
      <c r="A47" s="337" t="s">
        <v>170</v>
      </c>
      <c r="B47" s="159">
        <v>3</v>
      </c>
      <c r="C47" s="159"/>
      <c r="D47" s="159"/>
      <c r="E47" s="159"/>
      <c r="F47" s="159"/>
      <c r="G47" s="159"/>
      <c r="H47" s="159"/>
      <c r="I47" s="159"/>
      <c r="J47" s="159"/>
      <c r="K47" s="159"/>
      <c r="L47" s="159"/>
      <c r="M47" s="159"/>
      <c r="N47" s="339">
        <f>SUM(B47:M47)</f>
        <v>3</v>
      </c>
    </row>
    <row r="48" spans="1:14" x14ac:dyDescent="0.25">
      <c r="A48" s="459" t="s">
        <v>171</v>
      </c>
      <c r="B48" s="460"/>
      <c r="C48" s="460"/>
      <c r="D48" s="460"/>
      <c r="E48" s="460"/>
      <c r="F48" s="460"/>
      <c r="G48" s="460"/>
      <c r="H48" s="460"/>
      <c r="I48" s="460"/>
      <c r="J48" s="460"/>
      <c r="K48" s="460"/>
      <c r="L48" s="460"/>
      <c r="M48" s="460"/>
      <c r="N48" s="461"/>
    </row>
    <row r="49" spans="1:14" x14ac:dyDescent="0.25">
      <c r="A49" s="340" t="s">
        <v>172</v>
      </c>
      <c r="B49" s="157">
        <f t="shared" ref="B49:M49" si="23">B45*$C$12*($B$4/15.42)*$B$5</f>
        <v>2464.3320363164721</v>
      </c>
      <c r="C49" s="157">
        <f t="shared" si="23"/>
        <v>0</v>
      </c>
      <c r="D49" s="157">
        <f t="shared" si="23"/>
        <v>0</v>
      </c>
      <c r="E49" s="157">
        <f t="shared" si="23"/>
        <v>0</v>
      </c>
      <c r="F49" s="157">
        <f t="shared" si="23"/>
        <v>0</v>
      </c>
      <c r="G49" s="157">
        <f t="shared" si="23"/>
        <v>0</v>
      </c>
      <c r="H49" s="157">
        <f t="shared" si="23"/>
        <v>0</v>
      </c>
      <c r="I49" s="157">
        <f t="shared" si="23"/>
        <v>0</v>
      </c>
      <c r="J49" s="157">
        <f t="shared" si="23"/>
        <v>0</v>
      </c>
      <c r="K49" s="157">
        <f t="shared" si="23"/>
        <v>0</v>
      </c>
      <c r="L49" s="157">
        <f t="shared" si="23"/>
        <v>0</v>
      </c>
      <c r="M49" s="157">
        <f t="shared" si="23"/>
        <v>0</v>
      </c>
      <c r="N49" s="338">
        <f>SUM(B49:M49)</f>
        <v>2464.3320363164721</v>
      </c>
    </row>
    <row r="50" spans="1:14" x14ac:dyDescent="0.25">
      <c r="A50" s="340" t="s">
        <v>173</v>
      </c>
      <c r="B50" s="157" t="e">
        <f>C43*C42*3*B37</f>
        <v>#DIV/0!</v>
      </c>
      <c r="C50" s="157"/>
      <c r="D50" s="157"/>
      <c r="E50" s="157"/>
      <c r="F50" s="157"/>
      <c r="G50" s="157"/>
      <c r="H50" s="157"/>
      <c r="I50" s="157"/>
      <c r="J50" s="157"/>
      <c r="K50" s="157"/>
      <c r="L50" s="157"/>
      <c r="M50" s="157"/>
      <c r="N50" s="338" t="e">
        <f t="shared" ref="N50:N52" si="24">SUM(B50:M50)</f>
        <v>#DIV/0!</v>
      </c>
    </row>
    <row r="51" spans="1:14" x14ac:dyDescent="0.25">
      <c r="A51" s="340" t="s">
        <v>174</v>
      </c>
      <c r="B51" s="157">
        <f t="shared" ref="B51:M51" si="25">$B$6*$C$12*($C$13/2)</f>
        <v>0</v>
      </c>
      <c r="C51" s="157">
        <f t="shared" si="25"/>
        <v>0</v>
      </c>
      <c r="D51" s="157">
        <f t="shared" si="25"/>
        <v>0</v>
      </c>
      <c r="E51" s="157">
        <f t="shared" si="25"/>
        <v>0</v>
      </c>
      <c r="F51" s="157">
        <f t="shared" si="25"/>
        <v>0</v>
      </c>
      <c r="G51" s="157">
        <f t="shared" si="25"/>
        <v>0</v>
      </c>
      <c r="H51" s="157">
        <f t="shared" si="25"/>
        <v>0</v>
      </c>
      <c r="I51" s="157">
        <f t="shared" si="25"/>
        <v>0</v>
      </c>
      <c r="J51" s="157">
        <f t="shared" si="25"/>
        <v>0</v>
      </c>
      <c r="K51" s="157">
        <f t="shared" si="25"/>
        <v>0</v>
      </c>
      <c r="L51" s="157">
        <f t="shared" si="25"/>
        <v>0</v>
      </c>
      <c r="M51" s="157">
        <f t="shared" si="25"/>
        <v>0</v>
      </c>
      <c r="N51" s="338">
        <f t="shared" si="24"/>
        <v>0</v>
      </c>
    </row>
    <row r="52" spans="1:14" x14ac:dyDescent="0.25">
      <c r="A52" s="340" t="s">
        <v>175</v>
      </c>
      <c r="B52" s="158" t="e">
        <f t="shared" ref="B52" si="26">(B49+B50+B51)/B46</f>
        <v>#DIV/0!</v>
      </c>
      <c r="C52" s="158" t="e">
        <f t="shared" ref="C52" si="27">(C49+C50+C51)/C46</f>
        <v>#DIV/0!</v>
      </c>
      <c r="D52" s="158" t="e">
        <f t="shared" ref="D52" si="28">(D49+D50+D51)/D46</f>
        <v>#DIV/0!</v>
      </c>
      <c r="E52" s="158" t="e">
        <f t="shared" ref="E52" si="29">(E49+E50+E51)/E46</f>
        <v>#DIV/0!</v>
      </c>
      <c r="F52" s="158" t="e">
        <f t="shared" ref="F52" si="30">(F49+F50+F51)/F46</f>
        <v>#DIV/0!</v>
      </c>
      <c r="G52" s="158" t="e">
        <f t="shared" ref="G52" si="31">(G49+G50+G51)/G46</f>
        <v>#DIV/0!</v>
      </c>
      <c r="H52" s="158" t="e">
        <f t="shared" ref="H52" si="32">(H49+H50+H51)/H46</f>
        <v>#DIV/0!</v>
      </c>
      <c r="I52" s="158" t="e">
        <f t="shared" ref="I52" si="33">(I49+I50+I51)/I46</f>
        <v>#DIV/0!</v>
      </c>
      <c r="J52" s="158" t="e">
        <f t="shared" ref="J52" si="34">(J49+J50+J51)/J46</f>
        <v>#DIV/0!</v>
      </c>
      <c r="K52" s="158" t="e">
        <f t="shared" ref="K52" si="35">(K49+K50+K51)/K46</f>
        <v>#DIV/0!</v>
      </c>
      <c r="L52" s="158" t="e">
        <f t="shared" ref="L52" si="36">(L49+L50+L51)/L46</f>
        <v>#DIV/0!</v>
      </c>
      <c r="M52" s="158" t="e">
        <f t="shared" ref="M52" si="37">(M49+M50+M51)/M46</f>
        <v>#DIV/0!</v>
      </c>
      <c r="N52" s="338" t="e">
        <f t="shared" si="24"/>
        <v>#DIV/0!</v>
      </c>
    </row>
    <row r="53" spans="1:14" x14ac:dyDescent="0.25">
      <c r="A53" s="341" t="s">
        <v>176</v>
      </c>
      <c r="B53" s="160">
        <f t="shared" ref="B53:M53" si="38">B46*B47</f>
        <v>0</v>
      </c>
      <c r="C53" s="160">
        <f t="shared" si="38"/>
        <v>0</v>
      </c>
      <c r="D53" s="160">
        <f t="shared" si="38"/>
        <v>0</v>
      </c>
      <c r="E53" s="160">
        <f t="shared" si="38"/>
        <v>0</v>
      </c>
      <c r="F53" s="160">
        <f t="shared" si="38"/>
        <v>0</v>
      </c>
      <c r="G53" s="160">
        <f t="shared" si="38"/>
        <v>0</v>
      </c>
      <c r="H53" s="160">
        <f t="shared" si="38"/>
        <v>0</v>
      </c>
      <c r="I53" s="160">
        <f t="shared" si="38"/>
        <v>0</v>
      </c>
      <c r="J53" s="160">
        <f t="shared" si="38"/>
        <v>0</v>
      </c>
      <c r="K53" s="160">
        <f t="shared" si="38"/>
        <v>0</v>
      </c>
      <c r="L53" s="160">
        <f t="shared" si="38"/>
        <v>0</v>
      </c>
      <c r="M53" s="160">
        <f t="shared" si="38"/>
        <v>0</v>
      </c>
      <c r="N53" s="342">
        <f>SUM(B53:M53)</f>
        <v>0</v>
      </c>
    </row>
    <row r="54" spans="1:14" x14ac:dyDescent="0.25">
      <c r="A54" s="343" t="s">
        <v>177</v>
      </c>
      <c r="B54" s="344">
        <f>B53*15.42</f>
        <v>0</v>
      </c>
      <c r="C54" s="344">
        <f t="shared" ref="C54:N54" si="39">C53*15.42</f>
        <v>0</v>
      </c>
      <c r="D54" s="344">
        <f t="shared" si="39"/>
        <v>0</v>
      </c>
      <c r="E54" s="345">
        <f t="shared" si="39"/>
        <v>0</v>
      </c>
      <c r="F54" s="344">
        <f t="shared" si="39"/>
        <v>0</v>
      </c>
      <c r="G54" s="344">
        <f t="shared" si="39"/>
        <v>0</v>
      </c>
      <c r="H54" s="344">
        <f t="shared" si="39"/>
        <v>0</v>
      </c>
      <c r="I54" s="344">
        <f t="shared" si="39"/>
        <v>0</v>
      </c>
      <c r="J54" s="344">
        <f t="shared" si="39"/>
        <v>0</v>
      </c>
      <c r="K54" s="344">
        <f t="shared" si="39"/>
        <v>0</v>
      </c>
      <c r="L54" s="344">
        <f t="shared" si="39"/>
        <v>0</v>
      </c>
      <c r="M54" s="344">
        <f t="shared" si="39"/>
        <v>0</v>
      </c>
      <c r="N54" s="346">
        <f t="shared" si="39"/>
        <v>0</v>
      </c>
    </row>
    <row r="55" spans="1:14" x14ac:dyDescent="0.25">
      <c r="A55" s="364"/>
      <c r="B55" s="365"/>
      <c r="C55" s="365"/>
      <c r="D55" s="365"/>
      <c r="E55" s="365"/>
      <c r="F55" s="365"/>
      <c r="G55" s="365"/>
      <c r="H55" s="365"/>
      <c r="I55" s="365"/>
      <c r="J55" s="365"/>
      <c r="K55" s="365"/>
      <c r="L55" s="365"/>
      <c r="M55" s="365"/>
      <c r="N55" s="366"/>
    </row>
    <row r="56" spans="1:14" x14ac:dyDescent="0.25">
      <c r="A56" s="489" t="s">
        <v>180</v>
      </c>
      <c r="B56" s="491" t="s">
        <v>164</v>
      </c>
      <c r="C56" s="491"/>
      <c r="D56" s="491"/>
      <c r="E56" s="491"/>
      <c r="F56" s="491"/>
      <c r="G56" s="491"/>
      <c r="H56" s="491"/>
      <c r="I56" s="491"/>
      <c r="J56" s="491"/>
      <c r="K56" s="491"/>
      <c r="L56" s="491"/>
      <c r="M56" s="491"/>
      <c r="N56" s="492"/>
    </row>
    <row r="57" spans="1:14" x14ac:dyDescent="0.25">
      <c r="A57" s="490"/>
      <c r="B57" s="153" t="s">
        <v>165</v>
      </c>
      <c r="C57" s="493">
        <v>5</v>
      </c>
      <c r="D57" s="493"/>
      <c r="E57" s="493"/>
      <c r="F57" s="493"/>
      <c r="G57" s="493"/>
      <c r="H57" s="493"/>
      <c r="I57" s="493"/>
      <c r="J57" s="493"/>
      <c r="K57" s="493"/>
      <c r="L57" s="493"/>
      <c r="M57" s="493"/>
      <c r="N57" s="494"/>
    </row>
    <row r="58" spans="1:14" x14ac:dyDescent="0.25">
      <c r="A58" s="490"/>
      <c r="B58" s="153" t="s">
        <v>166</v>
      </c>
      <c r="C58" s="471">
        <v>0</v>
      </c>
      <c r="D58" s="472"/>
      <c r="E58" s="472"/>
      <c r="F58" s="472"/>
      <c r="G58" s="472"/>
      <c r="H58" s="472"/>
      <c r="I58" s="472"/>
      <c r="J58" s="472"/>
      <c r="K58" s="472"/>
      <c r="L58" s="472"/>
      <c r="M58" s="472"/>
      <c r="N58" s="473"/>
    </row>
    <row r="59" spans="1:14" x14ac:dyDescent="0.25">
      <c r="A59" s="335" t="s">
        <v>57</v>
      </c>
      <c r="B59" s="154" t="s">
        <v>62</v>
      </c>
      <c r="C59" s="154" t="s">
        <v>63</v>
      </c>
      <c r="D59" s="154" t="s">
        <v>64</v>
      </c>
      <c r="E59" s="154" t="s">
        <v>65</v>
      </c>
      <c r="F59" s="154" t="s">
        <v>66</v>
      </c>
      <c r="G59" s="154" t="s">
        <v>67</v>
      </c>
      <c r="H59" s="154" t="s">
        <v>68</v>
      </c>
      <c r="I59" s="154" t="s">
        <v>69</v>
      </c>
      <c r="J59" s="154" t="s">
        <v>70</v>
      </c>
      <c r="K59" s="154" t="s">
        <v>71</v>
      </c>
      <c r="L59" s="154" t="s">
        <v>72</v>
      </c>
      <c r="M59" s="154" t="s">
        <v>73</v>
      </c>
      <c r="N59" s="336" t="s">
        <v>77</v>
      </c>
    </row>
    <row r="60" spans="1:14" x14ac:dyDescent="0.25">
      <c r="A60" s="337" t="s">
        <v>167</v>
      </c>
      <c r="B60" s="156">
        <v>2</v>
      </c>
      <c r="C60" s="156"/>
      <c r="D60" s="156"/>
      <c r="E60" s="156"/>
      <c r="F60" s="156"/>
      <c r="G60" s="156"/>
      <c r="H60" s="156"/>
      <c r="I60" s="156"/>
      <c r="J60" s="156"/>
      <c r="K60" s="156"/>
      <c r="L60" s="156"/>
      <c r="M60" s="156"/>
      <c r="N60" s="338" t="s">
        <v>168</v>
      </c>
    </row>
    <row r="61" spans="1:14" x14ac:dyDescent="0.25">
      <c r="A61" s="337" t="s">
        <v>169</v>
      </c>
      <c r="B61" s="159"/>
      <c r="C61" s="159"/>
      <c r="D61" s="159"/>
      <c r="E61" s="159"/>
      <c r="F61" s="159"/>
      <c r="G61" s="159"/>
      <c r="H61" s="159"/>
      <c r="I61" s="159"/>
      <c r="J61" s="159"/>
      <c r="K61" s="159"/>
      <c r="L61" s="159"/>
      <c r="M61" s="159"/>
      <c r="N61" s="339"/>
    </row>
    <row r="62" spans="1:14" x14ac:dyDescent="0.25">
      <c r="A62" s="337" t="s">
        <v>170</v>
      </c>
      <c r="B62" s="159">
        <v>3</v>
      </c>
      <c r="C62" s="159"/>
      <c r="D62" s="159"/>
      <c r="E62" s="159"/>
      <c r="F62" s="159"/>
      <c r="G62" s="159"/>
      <c r="H62" s="159"/>
      <c r="I62" s="159"/>
      <c r="J62" s="159"/>
      <c r="K62" s="159"/>
      <c r="L62" s="159"/>
      <c r="M62" s="159"/>
      <c r="N62" s="339">
        <f>SUM(B62:M62)</f>
        <v>3</v>
      </c>
    </row>
    <row r="63" spans="1:14" x14ac:dyDescent="0.25">
      <c r="A63" s="459" t="s">
        <v>171</v>
      </c>
      <c r="B63" s="460"/>
      <c r="C63" s="460"/>
      <c r="D63" s="460"/>
      <c r="E63" s="460"/>
      <c r="F63" s="460"/>
      <c r="G63" s="460"/>
      <c r="H63" s="460"/>
      <c r="I63" s="460"/>
      <c r="J63" s="460"/>
      <c r="K63" s="460"/>
      <c r="L63" s="460"/>
      <c r="M63" s="460"/>
      <c r="N63" s="461"/>
    </row>
    <row r="64" spans="1:14" x14ac:dyDescent="0.25">
      <c r="A64" s="340" t="s">
        <v>172</v>
      </c>
      <c r="B64" s="157">
        <f t="shared" ref="B64:M64" si="40">B60*$C$12*($B$4/15.42)*$B$5</f>
        <v>2464.3320363164721</v>
      </c>
      <c r="C64" s="157">
        <f t="shared" si="40"/>
        <v>0</v>
      </c>
      <c r="D64" s="157">
        <f t="shared" si="40"/>
        <v>0</v>
      </c>
      <c r="E64" s="157">
        <f t="shared" si="40"/>
        <v>0</v>
      </c>
      <c r="F64" s="157">
        <f t="shared" si="40"/>
        <v>0</v>
      </c>
      <c r="G64" s="157">
        <f t="shared" si="40"/>
        <v>0</v>
      </c>
      <c r="H64" s="157">
        <f t="shared" si="40"/>
        <v>0</v>
      </c>
      <c r="I64" s="157">
        <f t="shared" si="40"/>
        <v>0</v>
      </c>
      <c r="J64" s="157">
        <f t="shared" si="40"/>
        <v>0</v>
      </c>
      <c r="K64" s="157">
        <f t="shared" si="40"/>
        <v>0</v>
      </c>
      <c r="L64" s="157">
        <f t="shared" si="40"/>
        <v>0</v>
      </c>
      <c r="M64" s="157">
        <f t="shared" si="40"/>
        <v>0</v>
      </c>
      <c r="N64" s="338">
        <f>SUM(B64:M64)</f>
        <v>2464.3320363164721</v>
      </c>
    </row>
    <row r="65" spans="1:14" x14ac:dyDescent="0.25">
      <c r="A65" s="340" t="s">
        <v>173</v>
      </c>
      <c r="B65" s="157" t="e">
        <f>C58*C57*3*B52</f>
        <v>#DIV/0!</v>
      </c>
      <c r="C65" s="157"/>
      <c r="D65" s="157"/>
      <c r="E65" s="157"/>
      <c r="F65" s="157"/>
      <c r="G65" s="157"/>
      <c r="H65" s="157"/>
      <c r="I65" s="157"/>
      <c r="J65" s="157"/>
      <c r="K65" s="157"/>
      <c r="L65" s="157"/>
      <c r="M65" s="157"/>
      <c r="N65" s="338" t="e">
        <f t="shared" ref="N65:N67" si="41">SUM(B65:M65)</f>
        <v>#DIV/0!</v>
      </c>
    </row>
    <row r="66" spans="1:14" x14ac:dyDescent="0.25">
      <c r="A66" s="340" t="s">
        <v>174</v>
      </c>
      <c r="B66" s="157">
        <f t="shared" ref="B66:M66" si="42">$B$6*$C$12*($C$13/2)</f>
        <v>0</v>
      </c>
      <c r="C66" s="157">
        <f t="shared" si="42"/>
        <v>0</v>
      </c>
      <c r="D66" s="157">
        <f t="shared" si="42"/>
        <v>0</v>
      </c>
      <c r="E66" s="157">
        <f t="shared" si="42"/>
        <v>0</v>
      </c>
      <c r="F66" s="157">
        <f t="shared" si="42"/>
        <v>0</v>
      </c>
      <c r="G66" s="157">
        <f t="shared" si="42"/>
        <v>0</v>
      </c>
      <c r="H66" s="157">
        <f t="shared" si="42"/>
        <v>0</v>
      </c>
      <c r="I66" s="157">
        <f t="shared" si="42"/>
        <v>0</v>
      </c>
      <c r="J66" s="157">
        <f t="shared" si="42"/>
        <v>0</v>
      </c>
      <c r="K66" s="157">
        <f t="shared" si="42"/>
        <v>0</v>
      </c>
      <c r="L66" s="157">
        <f t="shared" si="42"/>
        <v>0</v>
      </c>
      <c r="M66" s="157">
        <f t="shared" si="42"/>
        <v>0</v>
      </c>
      <c r="N66" s="338">
        <f t="shared" si="41"/>
        <v>0</v>
      </c>
    </row>
    <row r="67" spans="1:14" x14ac:dyDescent="0.25">
      <c r="A67" s="340" t="s">
        <v>175</v>
      </c>
      <c r="B67" s="158" t="e">
        <f t="shared" ref="B67" si="43">(B64+B65+B66)/B61</f>
        <v>#DIV/0!</v>
      </c>
      <c r="C67" s="158" t="e">
        <f t="shared" ref="C67" si="44">(C64+C65+C66)/C61</f>
        <v>#DIV/0!</v>
      </c>
      <c r="D67" s="158" t="e">
        <f t="shared" ref="D67" si="45">(D64+D65+D66)/D61</f>
        <v>#DIV/0!</v>
      </c>
      <c r="E67" s="158" t="e">
        <f t="shared" ref="E67" si="46">(E64+E65+E66)/E61</f>
        <v>#DIV/0!</v>
      </c>
      <c r="F67" s="158" t="e">
        <f t="shared" ref="F67" si="47">(F64+F65+F66)/F61</f>
        <v>#DIV/0!</v>
      </c>
      <c r="G67" s="158" t="e">
        <f t="shared" ref="G67" si="48">(G64+G65+G66)/G61</f>
        <v>#DIV/0!</v>
      </c>
      <c r="H67" s="158" t="e">
        <f t="shared" ref="H67" si="49">(H64+H65+H66)/H61</f>
        <v>#DIV/0!</v>
      </c>
      <c r="I67" s="158" t="e">
        <f t="shared" ref="I67" si="50">(I64+I65+I66)/I61</f>
        <v>#DIV/0!</v>
      </c>
      <c r="J67" s="158" t="e">
        <f t="shared" ref="J67" si="51">(J64+J65+J66)/J61</f>
        <v>#DIV/0!</v>
      </c>
      <c r="K67" s="158" t="e">
        <f t="shared" ref="K67" si="52">(K64+K65+K66)/K61</f>
        <v>#DIV/0!</v>
      </c>
      <c r="L67" s="158" t="e">
        <f t="shared" ref="L67" si="53">(L64+L65+L66)/L61</f>
        <v>#DIV/0!</v>
      </c>
      <c r="M67" s="158" t="e">
        <f t="shared" ref="M67" si="54">(M64+M65+M66)/M61</f>
        <v>#DIV/0!</v>
      </c>
      <c r="N67" s="338" t="e">
        <f t="shared" si="41"/>
        <v>#DIV/0!</v>
      </c>
    </row>
    <row r="68" spans="1:14" x14ac:dyDescent="0.25">
      <c r="A68" s="341" t="s">
        <v>176</v>
      </c>
      <c r="B68" s="160">
        <f t="shared" ref="B68:M68" si="55">B61*B62</f>
        <v>0</v>
      </c>
      <c r="C68" s="160">
        <f t="shared" si="55"/>
        <v>0</v>
      </c>
      <c r="D68" s="160">
        <f t="shared" si="55"/>
        <v>0</v>
      </c>
      <c r="E68" s="160">
        <f t="shared" si="55"/>
        <v>0</v>
      </c>
      <c r="F68" s="160">
        <f t="shared" si="55"/>
        <v>0</v>
      </c>
      <c r="G68" s="160">
        <f t="shared" si="55"/>
        <v>0</v>
      </c>
      <c r="H68" s="160">
        <f t="shared" si="55"/>
        <v>0</v>
      </c>
      <c r="I68" s="160">
        <f t="shared" si="55"/>
        <v>0</v>
      </c>
      <c r="J68" s="160">
        <f t="shared" si="55"/>
        <v>0</v>
      </c>
      <c r="K68" s="160">
        <f t="shared" si="55"/>
        <v>0</v>
      </c>
      <c r="L68" s="160">
        <f t="shared" si="55"/>
        <v>0</v>
      </c>
      <c r="M68" s="160">
        <f t="shared" si="55"/>
        <v>0</v>
      </c>
      <c r="N68" s="342">
        <f>SUM(B68:M68)</f>
        <v>0</v>
      </c>
    </row>
    <row r="69" spans="1:14" x14ac:dyDescent="0.25">
      <c r="A69" s="343" t="s">
        <v>177</v>
      </c>
      <c r="B69" s="344">
        <f>B68*15.42</f>
        <v>0</v>
      </c>
      <c r="C69" s="344">
        <f t="shared" ref="C69:N69" si="56">C68*15.42</f>
        <v>0</v>
      </c>
      <c r="D69" s="344">
        <f t="shared" si="56"/>
        <v>0</v>
      </c>
      <c r="E69" s="345">
        <f t="shared" si="56"/>
        <v>0</v>
      </c>
      <c r="F69" s="344">
        <f t="shared" si="56"/>
        <v>0</v>
      </c>
      <c r="G69" s="344">
        <f t="shared" si="56"/>
        <v>0</v>
      </c>
      <c r="H69" s="344">
        <f t="shared" si="56"/>
        <v>0</v>
      </c>
      <c r="I69" s="344">
        <f t="shared" si="56"/>
        <v>0</v>
      </c>
      <c r="J69" s="344">
        <f t="shared" si="56"/>
        <v>0</v>
      </c>
      <c r="K69" s="344">
        <f t="shared" si="56"/>
        <v>0</v>
      </c>
      <c r="L69" s="344">
        <f t="shared" si="56"/>
        <v>0</v>
      </c>
      <c r="M69" s="344">
        <f t="shared" si="56"/>
        <v>0</v>
      </c>
      <c r="N69" s="346">
        <f t="shared" si="56"/>
        <v>0</v>
      </c>
    </row>
    <row r="70" spans="1:14" x14ac:dyDescent="0.25">
      <c r="A70" s="364"/>
      <c r="B70" s="365"/>
      <c r="C70" s="365"/>
      <c r="D70" s="365"/>
      <c r="E70" s="365"/>
      <c r="F70" s="365"/>
      <c r="G70" s="365"/>
      <c r="H70" s="365"/>
      <c r="I70" s="365"/>
      <c r="J70" s="365"/>
      <c r="K70" s="365"/>
      <c r="L70" s="365"/>
      <c r="M70" s="365"/>
      <c r="N70" s="366"/>
    </row>
    <row r="71" spans="1:14" x14ac:dyDescent="0.25">
      <c r="A71" s="489" t="s">
        <v>181</v>
      </c>
      <c r="B71" s="491" t="s">
        <v>164</v>
      </c>
      <c r="C71" s="491"/>
      <c r="D71" s="491"/>
      <c r="E71" s="491"/>
      <c r="F71" s="491"/>
      <c r="G71" s="491"/>
      <c r="H71" s="491"/>
      <c r="I71" s="491"/>
      <c r="J71" s="491"/>
      <c r="K71" s="491"/>
      <c r="L71" s="491"/>
      <c r="M71" s="491"/>
      <c r="N71" s="492"/>
    </row>
    <row r="72" spans="1:14" x14ac:dyDescent="0.25">
      <c r="A72" s="490"/>
      <c r="B72" s="153" t="s">
        <v>165</v>
      </c>
      <c r="C72" s="493">
        <v>5</v>
      </c>
      <c r="D72" s="493"/>
      <c r="E72" s="493"/>
      <c r="F72" s="493"/>
      <c r="G72" s="493"/>
      <c r="H72" s="493"/>
      <c r="I72" s="493"/>
      <c r="J72" s="493"/>
      <c r="K72" s="493"/>
      <c r="L72" s="493"/>
      <c r="M72" s="493"/>
      <c r="N72" s="494"/>
    </row>
    <row r="73" spans="1:14" x14ac:dyDescent="0.25">
      <c r="A73" s="490"/>
      <c r="B73" s="153" t="s">
        <v>166</v>
      </c>
      <c r="C73" s="471">
        <v>0</v>
      </c>
      <c r="D73" s="472"/>
      <c r="E73" s="472"/>
      <c r="F73" s="472"/>
      <c r="G73" s="472"/>
      <c r="H73" s="472"/>
      <c r="I73" s="472"/>
      <c r="J73" s="472"/>
      <c r="K73" s="472"/>
      <c r="L73" s="472"/>
      <c r="M73" s="472"/>
      <c r="N73" s="473"/>
    </row>
    <row r="74" spans="1:14" x14ac:dyDescent="0.25">
      <c r="A74" s="335" t="s">
        <v>57</v>
      </c>
      <c r="B74" s="154" t="s">
        <v>62</v>
      </c>
      <c r="C74" s="154" t="s">
        <v>63</v>
      </c>
      <c r="D74" s="154" t="s">
        <v>64</v>
      </c>
      <c r="E74" s="154" t="s">
        <v>65</v>
      </c>
      <c r="F74" s="154" t="s">
        <v>66</v>
      </c>
      <c r="G74" s="154" t="s">
        <v>67</v>
      </c>
      <c r="H74" s="154" t="s">
        <v>68</v>
      </c>
      <c r="I74" s="154" t="s">
        <v>69</v>
      </c>
      <c r="J74" s="154" t="s">
        <v>70</v>
      </c>
      <c r="K74" s="154" t="s">
        <v>71</v>
      </c>
      <c r="L74" s="154" t="s">
        <v>72</v>
      </c>
      <c r="M74" s="154" t="s">
        <v>73</v>
      </c>
      <c r="N74" s="336" t="s">
        <v>77</v>
      </c>
    </row>
    <row r="75" spans="1:14" x14ac:dyDescent="0.25">
      <c r="A75" s="337" t="s">
        <v>167</v>
      </c>
      <c r="B75" s="156">
        <v>2</v>
      </c>
      <c r="C75" s="156"/>
      <c r="D75" s="156"/>
      <c r="E75" s="156"/>
      <c r="F75" s="156"/>
      <c r="G75" s="156"/>
      <c r="H75" s="156"/>
      <c r="I75" s="156"/>
      <c r="J75" s="156"/>
      <c r="K75" s="156"/>
      <c r="L75" s="156"/>
      <c r="M75" s="156"/>
      <c r="N75" s="338" t="s">
        <v>168</v>
      </c>
    </row>
    <row r="76" spans="1:14" x14ac:dyDescent="0.25">
      <c r="A76" s="337" t="s">
        <v>169</v>
      </c>
      <c r="B76" s="159"/>
      <c r="C76" s="159"/>
      <c r="D76" s="159"/>
      <c r="E76" s="159"/>
      <c r="F76" s="159"/>
      <c r="G76" s="159"/>
      <c r="H76" s="159"/>
      <c r="I76" s="159"/>
      <c r="J76" s="159"/>
      <c r="K76" s="159"/>
      <c r="L76" s="159"/>
      <c r="M76" s="159"/>
      <c r="N76" s="339"/>
    </row>
    <row r="77" spans="1:14" x14ac:dyDescent="0.25">
      <c r="A77" s="337" t="s">
        <v>170</v>
      </c>
      <c r="B77" s="159">
        <v>3</v>
      </c>
      <c r="C77" s="159"/>
      <c r="D77" s="159"/>
      <c r="E77" s="159"/>
      <c r="F77" s="159"/>
      <c r="G77" s="159"/>
      <c r="H77" s="159"/>
      <c r="I77" s="159"/>
      <c r="J77" s="159"/>
      <c r="K77" s="159"/>
      <c r="L77" s="159"/>
      <c r="M77" s="159"/>
      <c r="N77" s="339">
        <f>SUM(B77:M77)</f>
        <v>3</v>
      </c>
    </row>
    <row r="78" spans="1:14" x14ac:dyDescent="0.25">
      <c r="A78" s="459" t="s">
        <v>171</v>
      </c>
      <c r="B78" s="460"/>
      <c r="C78" s="460"/>
      <c r="D78" s="460"/>
      <c r="E78" s="460"/>
      <c r="F78" s="460"/>
      <c r="G78" s="460"/>
      <c r="H78" s="460"/>
      <c r="I78" s="460"/>
      <c r="J78" s="460"/>
      <c r="K78" s="460"/>
      <c r="L78" s="460"/>
      <c r="M78" s="460"/>
      <c r="N78" s="461"/>
    </row>
    <row r="79" spans="1:14" x14ac:dyDescent="0.25">
      <c r="A79" s="340" t="s">
        <v>172</v>
      </c>
      <c r="B79" s="157">
        <f t="shared" ref="B79:M79" si="57">B75*$C$12*($B$4/15.42)*$B$5</f>
        <v>2464.3320363164721</v>
      </c>
      <c r="C79" s="157">
        <f t="shared" si="57"/>
        <v>0</v>
      </c>
      <c r="D79" s="157">
        <f t="shared" si="57"/>
        <v>0</v>
      </c>
      <c r="E79" s="157">
        <f t="shared" si="57"/>
        <v>0</v>
      </c>
      <c r="F79" s="157">
        <f t="shared" si="57"/>
        <v>0</v>
      </c>
      <c r="G79" s="157">
        <f t="shared" si="57"/>
        <v>0</v>
      </c>
      <c r="H79" s="157">
        <f t="shared" si="57"/>
        <v>0</v>
      </c>
      <c r="I79" s="157">
        <f t="shared" si="57"/>
        <v>0</v>
      </c>
      <c r="J79" s="157">
        <f t="shared" si="57"/>
        <v>0</v>
      </c>
      <c r="K79" s="157">
        <f t="shared" si="57"/>
        <v>0</v>
      </c>
      <c r="L79" s="157">
        <f t="shared" si="57"/>
        <v>0</v>
      </c>
      <c r="M79" s="157">
        <f t="shared" si="57"/>
        <v>0</v>
      </c>
      <c r="N79" s="338">
        <f>SUM(B79:M79)</f>
        <v>2464.3320363164721</v>
      </c>
    </row>
    <row r="80" spans="1:14" x14ac:dyDescent="0.25">
      <c r="A80" s="340" t="s">
        <v>173</v>
      </c>
      <c r="B80" s="157" t="e">
        <f>C73*C72*3*B67</f>
        <v>#DIV/0!</v>
      </c>
      <c r="C80" s="157"/>
      <c r="D80" s="157"/>
      <c r="E80" s="157"/>
      <c r="F80" s="157"/>
      <c r="G80" s="157"/>
      <c r="H80" s="157"/>
      <c r="I80" s="157"/>
      <c r="J80" s="157"/>
      <c r="K80" s="157"/>
      <c r="L80" s="157"/>
      <c r="M80" s="157"/>
      <c r="N80" s="338" t="e">
        <f t="shared" ref="N80:N82" si="58">SUM(B80:M80)</f>
        <v>#DIV/0!</v>
      </c>
    </row>
    <row r="81" spans="1:14" x14ac:dyDescent="0.25">
      <c r="A81" s="340" t="s">
        <v>174</v>
      </c>
      <c r="B81" s="157">
        <f t="shared" ref="B81:M81" si="59">$B$6*$C$12*($C$13/2)</f>
        <v>0</v>
      </c>
      <c r="C81" s="157">
        <f t="shared" si="59"/>
        <v>0</v>
      </c>
      <c r="D81" s="157">
        <f t="shared" si="59"/>
        <v>0</v>
      </c>
      <c r="E81" s="157">
        <f t="shared" si="59"/>
        <v>0</v>
      </c>
      <c r="F81" s="157">
        <f t="shared" si="59"/>
        <v>0</v>
      </c>
      <c r="G81" s="157">
        <f t="shared" si="59"/>
        <v>0</v>
      </c>
      <c r="H81" s="157">
        <f t="shared" si="59"/>
        <v>0</v>
      </c>
      <c r="I81" s="157">
        <f t="shared" si="59"/>
        <v>0</v>
      </c>
      <c r="J81" s="157">
        <f t="shared" si="59"/>
        <v>0</v>
      </c>
      <c r="K81" s="157">
        <f t="shared" si="59"/>
        <v>0</v>
      </c>
      <c r="L81" s="157">
        <f t="shared" si="59"/>
        <v>0</v>
      </c>
      <c r="M81" s="157">
        <f t="shared" si="59"/>
        <v>0</v>
      </c>
      <c r="N81" s="338">
        <f t="shared" si="58"/>
        <v>0</v>
      </c>
    </row>
    <row r="82" spans="1:14" x14ac:dyDescent="0.25">
      <c r="A82" s="340" t="s">
        <v>175</v>
      </c>
      <c r="B82" s="158" t="e">
        <f t="shared" ref="B82" si="60">(B79+B80+B81)/B76</f>
        <v>#DIV/0!</v>
      </c>
      <c r="C82" s="158" t="e">
        <f t="shared" ref="C82" si="61">(C79+C80+C81)/C76</f>
        <v>#DIV/0!</v>
      </c>
      <c r="D82" s="158" t="e">
        <f t="shared" ref="D82" si="62">(D79+D80+D81)/D76</f>
        <v>#DIV/0!</v>
      </c>
      <c r="E82" s="158" t="e">
        <f t="shared" ref="E82" si="63">(E79+E80+E81)/E76</f>
        <v>#DIV/0!</v>
      </c>
      <c r="F82" s="158" t="e">
        <f t="shared" ref="F82" si="64">(F79+F80+F81)/F76</f>
        <v>#DIV/0!</v>
      </c>
      <c r="G82" s="158" t="e">
        <f t="shared" ref="G82" si="65">(G79+G80+G81)/G76</f>
        <v>#DIV/0!</v>
      </c>
      <c r="H82" s="158" t="e">
        <f t="shared" ref="H82" si="66">(H79+H80+H81)/H76</f>
        <v>#DIV/0!</v>
      </c>
      <c r="I82" s="158" t="e">
        <f t="shared" ref="I82" si="67">(I79+I80+I81)/I76</f>
        <v>#DIV/0!</v>
      </c>
      <c r="J82" s="158" t="e">
        <f t="shared" ref="J82" si="68">(J79+J80+J81)/J76</f>
        <v>#DIV/0!</v>
      </c>
      <c r="K82" s="158" t="e">
        <f t="shared" ref="K82" si="69">(K79+K80+K81)/K76</f>
        <v>#DIV/0!</v>
      </c>
      <c r="L82" s="158" t="e">
        <f t="shared" ref="L82" si="70">(L79+L80+L81)/L76</f>
        <v>#DIV/0!</v>
      </c>
      <c r="M82" s="158" t="e">
        <f t="shared" ref="M82" si="71">(M79+M80+M81)/M76</f>
        <v>#DIV/0!</v>
      </c>
      <c r="N82" s="338" t="e">
        <f t="shared" si="58"/>
        <v>#DIV/0!</v>
      </c>
    </row>
    <row r="83" spans="1:14" x14ac:dyDescent="0.25">
      <c r="A83" s="341" t="s">
        <v>176</v>
      </c>
      <c r="B83" s="160">
        <f t="shared" ref="B83:M83" si="72">B76*B77</f>
        <v>0</v>
      </c>
      <c r="C83" s="160">
        <f t="shared" si="72"/>
        <v>0</v>
      </c>
      <c r="D83" s="160">
        <f t="shared" si="72"/>
        <v>0</v>
      </c>
      <c r="E83" s="160">
        <f t="shared" si="72"/>
        <v>0</v>
      </c>
      <c r="F83" s="160">
        <f t="shared" si="72"/>
        <v>0</v>
      </c>
      <c r="G83" s="160">
        <f t="shared" si="72"/>
        <v>0</v>
      </c>
      <c r="H83" s="160">
        <f t="shared" si="72"/>
        <v>0</v>
      </c>
      <c r="I83" s="160">
        <f t="shared" si="72"/>
        <v>0</v>
      </c>
      <c r="J83" s="160">
        <f t="shared" si="72"/>
        <v>0</v>
      </c>
      <c r="K83" s="160">
        <f t="shared" si="72"/>
        <v>0</v>
      </c>
      <c r="L83" s="160">
        <f t="shared" si="72"/>
        <v>0</v>
      </c>
      <c r="M83" s="160">
        <f t="shared" si="72"/>
        <v>0</v>
      </c>
      <c r="N83" s="342">
        <f>SUM(B83:M83)</f>
        <v>0</v>
      </c>
    </row>
    <row r="84" spans="1:14" x14ac:dyDescent="0.25">
      <c r="A84" s="343" t="s">
        <v>177</v>
      </c>
      <c r="B84" s="344">
        <f>B83*15.42</f>
        <v>0</v>
      </c>
      <c r="C84" s="344">
        <f t="shared" ref="C84:N84" si="73">C83*15.42</f>
        <v>0</v>
      </c>
      <c r="D84" s="344">
        <f t="shared" si="73"/>
        <v>0</v>
      </c>
      <c r="E84" s="345">
        <f t="shared" si="73"/>
        <v>0</v>
      </c>
      <c r="F84" s="344">
        <f t="shared" si="73"/>
        <v>0</v>
      </c>
      <c r="G84" s="344">
        <f t="shared" si="73"/>
        <v>0</v>
      </c>
      <c r="H84" s="344">
        <f t="shared" si="73"/>
        <v>0</v>
      </c>
      <c r="I84" s="344">
        <f t="shared" si="73"/>
        <v>0</v>
      </c>
      <c r="J84" s="344">
        <f t="shared" si="73"/>
        <v>0</v>
      </c>
      <c r="K84" s="344">
        <f t="shared" si="73"/>
        <v>0</v>
      </c>
      <c r="L84" s="344">
        <f t="shared" si="73"/>
        <v>0</v>
      </c>
      <c r="M84" s="344">
        <f t="shared" si="73"/>
        <v>0</v>
      </c>
      <c r="N84" s="346">
        <f t="shared" si="73"/>
        <v>0</v>
      </c>
    </row>
  </sheetData>
  <mergeCells count="34">
    <mergeCell ref="A78:N78"/>
    <mergeCell ref="A63:N63"/>
    <mergeCell ref="A71:A73"/>
    <mergeCell ref="B71:N71"/>
    <mergeCell ref="C72:N72"/>
    <mergeCell ref="C73:N73"/>
    <mergeCell ref="I7:J7"/>
    <mergeCell ref="I8:J8"/>
    <mergeCell ref="I1:L1"/>
    <mergeCell ref="A56:A58"/>
    <mergeCell ref="B56:N56"/>
    <mergeCell ref="C57:N57"/>
    <mergeCell ref="C58:N58"/>
    <mergeCell ref="I2:J2"/>
    <mergeCell ref="I3:J3"/>
    <mergeCell ref="I4:J4"/>
    <mergeCell ref="I5:J5"/>
    <mergeCell ref="I6:J6"/>
    <mergeCell ref="A41:A43"/>
    <mergeCell ref="B41:N41"/>
    <mergeCell ref="C42:N42"/>
    <mergeCell ref="C43:N43"/>
    <mergeCell ref="A48:N48"/>
    <mergeCell ref="A10:N10"/>
    <mergeCell ref="A26:A28"/>
    <mergeCell ref="B26:N26"/>
    <mergeCell ref="C27:N27"/>
    <mergeCell ref="C28:N28"/>
    <mergeCell ref="B11:N11"/>
    <mergeCell ref="C12:N12"/>
    <mergeCell ref="C13:N13"/>
    <mergeCell ref="A11:A13"/>
    <mergeCell ref="A18:N18"/>
    <mergeCell ref="A33:N33"/>
  </mergeCells>
  <conditionalFormatting sqref="B17:M17">
    <cfRule type="cellIs" dxfId="14" priority="15" operator="greaterThan">
      <formula>$O$12</formula>
    </cfRule>
  </conditionalFormatting>
  <conditionalFormatting sqref="C13">
    <cfRule type="cellIs" dxfId="13" priority="14" operator="greaterThan">
      <formula>$B$3</formula>
    </cfRule>
  </conditionalFormatting>
  <conditionalFormatting sqref="C13">
    <cfRule type="cellIs" dxfId="12" priority="13" operator="greaterThan">
      <formula>$B$3</formula>
    </cfRule>
  </conditionalFormatting>
  <conditionalFormatting sqref="B32:M32">
    <cfRule type="cellIs" dxfId="11" priority="12" operator="greaterThan">
      <formula>$O$12</formula>
    </cfRule>
  </conditionalFormatting>
  <conditionalFormatting sqref="C28">
    <cfRule type="cellIs" dxfId="10" priority="11" operator="greaterThan">
      <formula>$B$3</formula>
    </cfRule>
  </conditionalFormatting>
  <conditionalFormatting sqref="C28">
    <cfRule type="cellIs" dxfId="9" priority="10" operator="greaterThan">
      <formula>$B$3</formula>
    </cfRule>
  </conditionalFormatting>
  <conditionalFormatting sqref="B47:M47">
    <cfRule type="cellIs" dxfId="8" priority="9" operator="greaterThan">
      <formula>$O$12</formula>
    </cfRule>
  </conditionalFormatting>
  <conditionalFormatting sqref="C43">
    <cfRule type="cellIs" dxfId="7" priority="8" operator="greaterThan">
      <formula>$B$3</formula>
    </cfRule>
  </conditionalFormatting>
  <conditionalFormatting sqref="C43">
    <cfRule type="cellIs" dxfId="6" priority="7" operator="greaterThan">
      <formula>$B$3</formula>
    </cfRule>
  </conditionalFormatting>
  <conditionalFormatting sqref="B62:M62">
    <cfRule type="cellIs" dxfId="5" priority="6" operator="greaterThan">
      <formula>$O$12</formula>
    </cfRule>
  </conditionalFormatting>
  <conditionalFormatting sqref="C58">
    <cfRule type="cellIs" dxfId="4" priority="5" operator="greaterThan">
      <formula>$B$3</formula>
    </cfRule>
  </conditionalFormatting>
  <conditionalFormatting sqref="C58">
    <cfRule type="cellIs" dxfId="3" priority="4" operator="greaterThan">
      <formula>$B$3</formula>
    </cfRule>
  </conditionalFormatting>
  <conditionalFormatting sqref="B77:M77">
    <cfRule type="cellIs" dxfId="2" priority="3" operator="greaterThan">
      <formula>$O$12</formula>
    </cfRule>
  </conditionalFormatting>
  <conditionalFormatting sqref="C73">
    <cfRule type="cellIs" dxfId="1" priority="2" operator="greaterThan">
      <formula>$B$3</formula>
    </cfRule>
  </conditionalFormatting>
  <conditionalFormatting sqref="C73">
    <cfRule type="cellIs" dxfId="0" priority="1" operator="greaterThan">
      <formula>$B$3</formula>
    </cfRule>
  </conditionalFormatting>
  <pageMargins left="0.7" right="0.7" top="0.75" bottom="0.75" header="0.3" footer="0.3"/>
  <pageSetup scale="51" orientation="portrait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7A5F83-FCE5-4DB7-BC4B-EFBDB28E32A9}">
  <dimension ref="A1:E17"/>
  <sheetViews>
    <sheetView zoomScale="115" zoomScaleNormal="115" workbookViewId="0">
      <selection activeCell="H10" sqref="H10"/>
    </sheetView>
  </sheetViews>
  <sheetFormatPr defaultRowHeight="15" x14ac:dyDescent="0.25"/>
  <cols>
    <col min="1" max="1" width="33.42578125" customWidth="1"/>
    <col min="2" max="5" width="12.140625" customWidth="1"/>
  </cols>
  <sheetData>
    <row r="1" spans="1:5" x14ac:dyDescent="0.25">
      <c r="A1" s="500" t="s">
        <v>182</v>
      </c>
      <c r="B1" s="500"/>
      <c r="C1" s="500"/>
      <c r="D1" s="500"/>
      <c r="E1" s="500"/>
    </row>
    <row r="2" spans="1:5" ht="26.25" x14ac:dyDescent="0.25">
      <c r="A2" s="1" t="s">
        <v>183</v>
      </c>
      <c r="B2" s="495" t="s">
        <v>184</v>
      </c>
      <c r="C2" s="501"/>
      <c r="D2" s="496"/>
      <c r="E2" s="1" t="s">
        <v>185</v>
      </c>
    </row>
    <row r="3" spans="1:5" x14ac:dyDescent="0.25">
      <c r="A3" s="28" t="s">
        <v>186</v>
      </c>
      <c r="B3" s="502"/>
      <c r="C3" s="502"/>
      <c r="D3" s="502"/>
      <c r="E3" s="29">
        <f>D3*12</f>
        <v>0</v>
      </c>
    </row>
    <row r="4" spans="1:5" x14ac:dyDescent="0.25">
      <c r="A4" s="30" t="s">
        <v>187</v>
      </c>
      <c r="B4" s="503"/>
      <c r="C4" s="503"/>
      <c r="D4" s="503"/>
      <c r="E4" s="31">
        <f t="shared" ref="E4:E5" si="0">D4*12</f>
        <v>0</v>
      </c>
    </row>
    <row r="5" spans="1:5" x14ac:dyDescent="0.25">
      <c r="A5" s="30"/>
      <c r="B5" s="503"/>
      <c r="C5" s="503"/>
      <c r="D5" s="503"/>
      <c r="E5" s="31">
        <f t="shared" si="0"/>
        <v>0</v>
      </c>
    </row>
    <row r="6" spans="1:5" x14ac:dyDescent="0.25">
      <c r="A6" s="32" t="s">
        <v>188</v>
      </c>
      <c r="B6" s="504"/>
      <c r="C6" s="504"/>
      <c r="D6" s="504"/>
      <c r="E6" s="33">
        <f>SUM(E3:E5)</f>
        <v>0</v>
      </c>
    </row>
    <row r="7" spans="1:5" x14ac:dyDescent="0.25">
      <c r="A7" s="77"/>
      <c r="B7" s="79"/>
      <c r="C7" s="79"/>
      <c r="D7" s="79"/>
      <c r="E7" s="80"/>
    </row>
    <row r="8" spans="1:5" ht="38.25" x14ac:dyDescent="0.25">
      <c r="A8" s="1" t="s">
        <v>189</v>
      </c>
      <c r="B8" s="8" t="s">
        <v>190</v>
      </c>
      <c r="C8" s="8" t="s">
        <v>191</v>
      </c>
      <c r="D8" s="8" t="s">
        <v>192</v>
      </c>
      <c r="E8" s="8" t="s">
        <v>185</v>
      </c>
    </row>
    <row r="9" spans="1:5" x14ac:dyDescent="0.25">
      <c r="A9" s="23" t="s">
        <v>193</v>
      </c>
      <c r="B9" s="24"/>
      <c r="C9" s="24"/>
      <c r="D9" s="24">
        <f>C9*B9</f>
        <v>0</v>
      </c>
      <c r="E9" s="105">
        <f>D9*12</f>
        <v>0</v>
      </c>
    </row>
    <row r="10" spans="1:5" x14ac:dyDescent="0.25">
      <c r="A10" s="23" t="s">
        <v>187</v>
      </c>
      <c r="B10" s="24"/>
      <c r="C10" s="24"/>
      <c r="D10" s="24">
        <f t="shared" ref="D10:D11" si="1">C10*B10</f>
        <v>0</v>
      </c>
      <c r="E10" s="105">
        <f t="shared" ref="E10:E11" si="2">D10*12</f>
        <v>0</v>
      </c>
    </row>
    <row r="11" spans="1:5" x14ac:dyDescent="0.25">
      <c r="A11" s="23"/>
      <c r="B11" s="24"/>
      <c r="C11" s="24"/>
      <c r="D11" s="24">
        <f t="shared" si="1"/>
        <v>0</v>
      </c>
      <c r="E11" s="105">
        <f t="shared" si="2"/>
        <v>0</v>
      </c>
    </row>
    <row r="12" spans="1:5" x14ac:dyDescent="0.25">
      <c r="A12" s="106" t="s">
        <v>194</v>
      </c>
      <c r="B12" s="107"/>
      <c r="C12" s="107"/>
      <c r="D12" s="107">
        <f>C12*B12</f>
        <v>0</v>
      </c>
      <c r="E12" s="105">
        <f>SUM(E9:E11)</f>
        <v>0</v>
      </c>
    </row>
    <row r="13" spans="1:5" x14ac:dyDescent="0.25">
      <c r="A13" s="497" t="s">
        <v>195</v>
      </c>
      <c r="B13" s="498"/>
      <c r="C13" s="498"/>
      <c r="D13" s="499"/>
      <c r="E13" s="108">
        <f>E6+E12</f>
        <v>0</v>
      </c>
    </row>
    <row r="14" spans="1:5" x14ac:dyDescent="0.25">
      <c r="A14" s="2"/>
      <c r="B14" s="3"/>
      <c r="C14" s="34"/>
      <c r="D14" s="34"/>
      <c r="E14" s="34"/>
    </row>
    <row r="15" spans="1:5" ht="39" x14ac:dyDescent="0.25">
      <c r="A15" s="1"/>
      <c r="B15" s="1" t="s">
        <v>47</v>
      </c>
      <c r="C15" s="1" t="s">
        <v>196</v>
      </c>
      <c r="D15" s="1" t="s">
        <v>197</v>
      </c>
      <c r="E15" s="35"/>
    </row>
    <row r="16" spans="1:5" x14ac:dyDescent="0.25">
      <c r="A16" s="75" t="s">
        <v>189</v>
      </c>
      <c r="B16" s="109"/>
      <c r="C16" s="109"/>
      <c r="D16" s="110">
        <f>100%-C16</f>
        <v>1</v>
      </c>
      <c r="E16" s="36"/>
    </row>
    <row r="17" spans="1:5" x14ac:dyDescent="0.25">
      <c r="A17" s="111" t="s">
        <v>183</v>
      </c>
      <c r="B17" s="112"/>
      <c r="C17" s="112"/>
      <c r="D17" s="113">
        <f>100%-C17</f>
        <v>1</v>
      </c>
      <c r="E17" s="36"/>
    </row>
  </sheetData>
  <mergeCells count="7">
    <mergeCell ref="A13:D13"/>
    <mergeCell ref="A1:E1"/>
    <mergeCell ref="B2:D2"/>
    <mergeCell ref="B3:D3"/>
    <mergeCell ref="B4:D4"/>
    <mergeCell ref="B5:D5"/>
    <mergeCell ref="B6:D6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EC9371-9E56-46A0-B6A4-FBEE3C63DAC5}">
  <dimension ref="A2:N43"/>
  <sheetViews>
    <sheetView zoomScaleNormal="100" zoomScaleSheetLayoutView="100" workbookViewId="0">
      <selection activeCell="G13" sqref="G13"/>
    </sheetView>
  </sheetViews>
  <sheetFormatPr defaultRowHeight="12.75" x14ac:dyDescent="0.2"/>
  <cols>
    <col min="1" max="1" width="35" style="27" customWidth="1"/>
    <col min="2" max="13" width="10.5703125" style="27" customWidth="1"/>
    <col min="14" max="14" width="10.7109375" style="134" customWidth="1"/>
    <col min="15" max="15" width="13.7109375" style="27" customWidth="1"/>
    <col min="16" max="16384" width="9.140625" style="27"/>
  </cols>
  <sheetData>
    <row r="2" spans="1:14" x14ac:dyDescent="0.2">
      <c r="A2" s="505" t="s">
        <v>198</v>
      </c>
      <c r="B2" s="505"/>
      <c r="C2" s="505"/>
      <c r="D2" s="505"/>
      <c r="E2" s="505"/>
      <c r="F2" s="505"/>
      <c r="G2" s="505"/>
      <c r="H2" s="505"/>
      <c r="I2" s="505"/>
      <c r="J2" s="505"/>
      <c r="K2" s="505"/>
      <c r="L2" s="505"/>
      <c r="M2" s="505"/>
      <c r="N2" s="505"/>
    </row>
    <row r="3" spans="1:14" x14ac:dyDescent="0.2">
      <c r="A3" s="44" t="s">
        <v>57</v>
      </c>
      <c r="B3" s="117" t="s">
        <v>62</v>
      </c>
      <c r="C3" s="117" t="s">
        <v>63</v>
      </c>
      <c r="D3" s="117" t="s">
        <v>64</v>
      </c>
      <c r="E3" s="117" t="s">
        <v>65</v>
      </c>
      <c r="F3" s="117" t="s">
        <v>66</v>
      </c>
      <c r="G3" s="117" t="s">
        <v>67</v>
      </c>
      <c r="H3" s="117" t="s">
        <v>68</v>
      </c>
      <c r="I3" s="117" t="s">
        <v>69</v>
      </c>
      <c r="J3" s="117" t="s">
        <v>70</v>
      </c>
      <c r="K3" s="117" t="s">
        <v>71</v>
      </c>
      <c r="L3" s="117" t="s">
        <v>72</v>
      </c>
      <c r="M3" s="117" t="s">
        <v>73</v>
      </c>
      <c r="N3" s="118" t="s">
        <v>77</v>
      </c>
    </row>
    <row r="4" spans="1:14" x14ac:dyDescent="0.2">
      <c r="A4" s="119" t="s">
        <v>199</v>
      </c>
      <c r="B4" s="119"/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19"/>
      <c r="N4" s="120"/>
    </row>
    <row r="5" spans="1:14" x14ac:dyDescent="0.2">
      <c r="A5" s="74" t="s">
        <v>200</v>
      </c>
      <c r="B5" s="121">
        <v>900</v>
      </c>
      <c r="C5" s="121"/>
      <c r="D5" s="121"/>
      <c r="E5" s="121"/>
      <c r="F5" s="121"/>
      <c r="G5" s="121"/>
      <c r="H5" s="121"/>
      <c r="I5" s="121"/>
      <c r="J5" s="121"/>
      <c r="K5" s="121"/>
      <c r="L5" s="121"/>
      <c r="M5" s="121"/>
      <c r="N5" s="122" t="s">
        <v>168</v>
      </c>
    </row>
    <row r="6" spans="1:14" x14ac:dyDescent="0.2">
      <c r="A6" s="74" t="s">
        <v>201</v>
      </c>
      <c r="B6" s="123">
        <v>0.2</v>
      </c>
      <c r="C6" s="123"/>
      <c r="D6" s="123"/>
      <c r="E6" s="123"/>
      <c r="F6" s="123"/>
      <c r="G6" s="123"/>
      <c r="H6" s="123"/>
      <c r="I6" s="123"/>
      <c r="J6" s="123"/>
      <c r="K6" s="123"/>
      <c r="L6" s="123"/>
      <c r="M6" s="123"/>
      <c r="N6" s="122" t="s">
        <v>168</v>
      </c>
    </row>
    <row r="7" spans="1:14" x14ac:dyDescent="0.2">
      <c r="A7" s="27" t="s">
        <v>202</v>
      </c>
      <c r="B7" s="124">
        <f>(B5*(100%+B6))</f>
        <v>1080</v>
      </c>
      <c r="C7" s="124">
        <f t="shared" ref="C7:M7" si="0">(C5*(100%+C6))</f>
        <v>0</v>
      </c>
      <c r="D7" s="124">
        <f t="shared" si="0"/>
        <v>0</v>
      </c>
      <c r="E7" s="124">
        <f t="shared" si="0"/>
        <v>0</v>
      </c>
      <c r="F7" s="124">
        <f t="shared" si="0"/>
        <v>0</v>
      </c>
      <c r="G7" s="124">
        <f t="shared" si="0"/>
        <v>0</v>
      </c>
      <c r="H7" s="124">
        <f t="shared" si="0"/>
        <v>0</v>
      </c>
      <c r="I7" s="124">
        <f t="shared" si="0"/>
        <v>0</v>
      </c>
      <c r="J7" s="124">
        <f t="shared" si="0"/>
        <v>0</v>
      </c>
      <c r="K7" s="124">
        <f t="shared" si="0"/>
        <v>0</v>
      </c>
      <c r="L7" s="124">
        <f t="shared" si="0"/>
        <v>0</v>
      </c>
      <c r="M7" s="124">
        <f t="shared" si="0"/>
        <v>0</v>
      </c>
      <c r="N7" s="125"/>
    </row>
    <row r="8" spans="1:14" x14ac:dyDescent="0.2">
      <c r="A8" s="27" t="s">
        <v>203</v>
      </c>
      <c r="B8" s="124">
        <v>95</v>
      </c>
      <c r="C8" s="124"/>
      <c r="D8" s="124"/>
      <c r="E8" s="124"/>
      <c r="F8" s="124"/>
      <c r="G8" s="124"/>
      <c r="H8" s="124"/>
      <c r="I8" s="124"/>
      <c r="J8" s="124"/>
      <c r="K8" s="124"/>
      <c r="L8" s="124"/>
      <c r="M8" s="124"/>
      <c r="N8" s="125">
        <f>SUM(B8:M8)</f>
        <v>95</v>
      </c>
    </row>
    <row r="9" spans="1:14" x14ac:dyDescent="0.2">
      <c r="A9" s="126" t="s">
        <v>204</v>
      </c>
      <c r="B9" s="127">
        <f>(B5*(100%+B6))*B8</f>
        <v>102600</v>
      </c>
      <c r="C9" s="127">
        <f t="shared" ref="C9:M9" si="1">(C5*(100%+C6))*C8</f>
        <v>0</v>
      </c>
      <c r="D9" s="127">
        <f t="shared" si="1"/>
        <v>0</v>
      </c>
      <c r="E9" s="127">
        <f t="shared" si="1"/>
        <v>0</v>
      </c>
      <c r="F9" s="127">
        <f t="shared" si="1"/>
        <v>0</v>
      </c>
      <c r="G9" s="127">
        <f t="shared" si="1"/>
        <v>0</v>
      </c>
      <c r="H9" s="127">
        <f t="shared" si="1"/>
        <v>0</v>
      </c>
      <c r="I9" s="127">
        <f t="shared" si="1"/>
        <v>0</v>
      </c>
      <c r="J9" s="127">
        <f t="shared" si="1"/>
        <v>0</v>
      </c>
      <c r="K9" s="127">
        <f t="shared" si="1"/>
        <v>0</v>
      </c>
      <c r="L9" s="127">
        <f t="shared" si="1"/>
        <v>0</v>
      </c>
      <c r="M9" s="127">
        <f t="shared" si="1"/>
        <v>0</v>
      </c>
      <c r="N9" s="128">
        <f>SUM(B9:M9)</f>
        <v>102600</v>
      </c>
    </row>
    <row r="10" spans="1:14" x14ac:dyDescent="0.2">
      <c r="A10" s="71" t="s">
        <v>205</v>
      </c>
      <c r="B10" s="129">
        <f>B9*15.42</f>
        <v>1582092</v>
      </c>
      <c r="C10" s="129">
        <f t="shared" ref="C10:N10" si="2">C9*15.42</f>
        <v>0</v>
      </c>
      <c r="D10" s="129">
        <f t="shared" si="2"/>
        <v>0</v>
      </c>
      <c r="E10" s="129">
        <f t="shared" si="2"/>
        <v>0</v>
      </c>
      <c r="F10" s="129">
        <f t="shared" si="2"/>
        <v>0</v>
      </c>
      <c r="G10" s="129">
        <f t="shared" si="2"/>
        <v>0</v>
      </c>
      <c r="H10" s="129">
        <f t="shared" si="2"/>
        <v>0</v>
      </c>
      <c r="I10" s="129">
        <f t="shared" si="2"/>
        <v>0</v>
      </c>
      <c r="J10" s="129">
        <f t="shared" si="2"/>
        <v>0</v>
      </c>
      <c r="K10" s="129">
        <f t="shared" si="2"/>
        <v>0</v>
      </c>
      <c r="L10" s="129">
        <f t="shared" si="2"/>
        <v>0</v>
      </c>
      <c r="M10" s="129">
        <f t="shared" si="2"/>
        <v>0</v>
      </c>
      <c r="N10" s="130">
        <f t="shared" si="2"/>
        <v>1582092</v>
      </c>
    </row>
    <row r="12" spans="1:14" x14ac:dyDescent="0.2">
      <c r="A12" s="119" t="s">
        <v>206</v>
      </c>
      <c r="B12" s="119"/>
      <c r="C12" s="119"/>
      <c r="D12" s="119"/>
      <c r="E12" s="119"/>
      <c r="F12" s="119"/>
      <c r="G12" s="119"/>
      <c r="H12" s="119"/>
      <c r="I12" s="119"/>
      <c r="J12" s="119"/>
      <c r="K12" s="119"/>
      <c r="L12" s="119"/>
      <c r="M12" s="119"/>
      <c r="N12" s="120"/>
    </row>
    <row r="13" spans="1:14" x14ac:dyDescent="0.2">
      <c r="A13" s="74" t="s">
        <v>200</v>
      </c>
      <c r="B13" s="131">
        <v>900</v>
      </c>
      <c r="C13" s="131"/>
      <c r="D13" s="131"/>
      <c r="E13" s="131"/>
      <c r="F13" s="131"/>
      <c r="G13" s="131"/>
      <c r="H13" s="131"/>
      <c r="I13" s="131"/>
      <c r="J13" s="131"/>
      <c r="K13" s="131"/>
      <c r="L13" s="131"/>
      <c r="M13" s="131"/>
      <c r="N13" s="122" t="s">
        <v>168</v>
      </c>
    </row>
    <row r="14" spans="1:14" x14ac:dyDescent="0.2">
      <c r="A14" s="74" t="s">
        <v>201</v>
      </c>
      <c r="B14" s="123">
        <v>0.2</v>
      </c>
      <c r="C14" s="123"/>
      <c r="D14" s="123"/>
      <c r="E14" s="123"/>
      <c r="F14" s="123"/>
      <c r="G14" s="123"/>
      <c r="H14" s="123"/>
      <c r="I14" s="123"/>
      <c r="J14" s="123"/>
      <c r="K14" s="123"/>
      <c r="L14" s="123"/>
      <c r="M14" s="123"/>
      <c r="N14" s="122" t="s">
        <v>168</v>
      </c>
    </row>
    <row r="15" spans="1:14" x14ac:dyDescent="0.2">
      <c r="A15" s="27" t="s">
        <v>202</v>
      </c>
      <c r="B15" s="132">
        <f>(B13*(100%+B14))</f>
        <v>1080</v>
      </c>
      <c r="C15" s="132">
        <f t="shared" ref="C15:M15" si="3">(C13*(100%+C14))</f>
        <v>0</v>
      </c>
      <c r="D15" s="132">
        <f t="shared" si="3"/>
        <v>0</v>
      </c>
      <c r="E15" s="132">
        <f t="shared" si="3"/>
        <v>0</v>
      </c>
      <c r="F15" s="132">
        <f t="shared" si="3"/>
        <v>0</v>
      </c>
      <c r="G15" s="132">
        <f t="shared" si="3"/>
        <v>0</v>
      </c>
      <c r="H15" s="132">
        <f t="shared" si="3"/>
        <v>0</v>
      </c>
      <c r="I15" s="132">
        <f t="shared" si="3"/>
        <v>0</v>
      </c>
      <c r="J15" s="132">
        <f t="shared" si="3"/>
        <v>0</v>
      </c>
      <c r="K15" s="132">
        <f t="shared" si="3"/>
        <v>0</v>
      </c>
      <c r="L15" s="132">
        <f t="shared" si="3"/>
        <v>0</v>
      </c>
      <c r="M15" s="132">
        <f t="shared" si="3"/>
        <v>0</v>
      </c>
      <c r="N15" s="125"/>
    </row>
    <row r="16" spans="1:14" x14ac:dyDescent="0.2">
      <c r="A16" s="27" t="s">
        <v>203</v>
      </c>
      <c r="B16" s="124">
        <v>95</v>
      </c>
      <c r="C16" s="124"/>
      <c r="D16" s="124"/>
      <c r="E16" s="124"/>
      <c r="F16" s="124"/>
      <c r="G16" s="124"/>
      <c r="H16" s="124"/>
      <c r="I16" s="124"/>
      <c r="J16" s="124"/>
      <c r="K16" s="124"/>
      <c r="L16" s="124"/>
      <c r="M16" s="124"/>
      <c r="N16" s="125">
        <f>SUM(B16:M16)</f>
        <v>95</v>
      </c>
    </row>
    <row r="17" spans="1:14" x14ac:dyDescent="0.2">
      <c r="A17" s="126" t="s">
        <v>207</v>
      </c>
      <c r="B17" s="133">
        <f>(B13*(100%+B14))*B16</f>
        <v>102600</v>
      </c>
      <c r="C17" s="133">
        <f t="shared" ref="C17:M17" si="4">(C13*(100%+C14))*C16</f>
        <v>0</v>
      </c>
      <c r="D17" s="133">
        <f t="shared" si="4"/>
        <v>0</v>
      </c>
      <c r="E17" s="133">
        <f t="shared" si="4"/>
        <v>0</v>
      </c>
      <c r="F17" s="133">
        <f t="shared" si="4"/>
        <v>0</v>
      </c>
      <c r="G17" s="133">
        <f t="shared" si="4"/>
        <v>0</v>
      </c>
      <c r="H17" s="133">
        <f t="shared" si="4"/>
        <v>0</v>
      </c>
      <c r="I17" s="133">
        <f t="shared" si="4"/>
        <v>0</v>
      </c>
      <c r="J17" s="133">
        <f t="shared" si="4"/>
        <v>0</v>
      </c>
      <c r="K17" s="133">
        <f t="shared" si="4"/>
        <v>0</v>
      </c>
      <c r="L17" s="133">
        <f t="shared" si="4"/>
        <v>0</v>
      </c>
      <c r="M17" s="133">
        <f t="shared" si="4"/>
        <v>0</v>
      </c>
      <c r="N17" s="128">
        <f>SUM(B17:M17)</f>
        <v>102600</v>
      </c>
    </row>
    <row r="18" spans="1:14" x14ac:dyDescent="0.2">
      <c r="A18" s="71" t="s">
        <v>208</v>
      </c>
      <c r="B18" s="129">
        <f>B17*15.42</f>
        <v>1582092</v>
      </c>
      <c r="C18" s="129">
        <f t="shared" ref="C18:N18" si="5">C17*15.42</f>
        <v>0</v>
      </c>
      <c r="D18" s="129">
        <f t="shared" si="5"/>
        <v>0</v>
      </c>
      <c r="E18" s="129">
        <f t="shared" si="5"/>
        <v>0</v>
      </c>
      <c r="F18" s="129">
        <f t="shared" si="5"/>
        <v>0</v>
      </c>
      <c r="G18" s="129">
        <f t="shared" si="5"/>
        <v>0</v>
      </c>
      <c r="H18" s="129">
        <f t="shared" si="5"/>
        <v>0</v>
      </c>
      <c r="I18" s="129">
        <f t="shared" si="5"/>
        <v>0</v>
      </c>
      <c r="J18" s="129">
        <f t="shared" si="5"/>
        <v>0</v>
      </c>
      <c r="K18" s="129">
        <f t="shared" si="5"/>
        <v>0</v>
      </c>
      <c r="L18" s="129">
        <f t="shared" si="5"/>
        <v>0</v>
      </c>
      <c r="M18" s="129">
        <f t="shared" si="5"/>
        <v>0</v>
      </c>
      <c r="N18" s="130">
        <f t="shared" si="5"/>
        <v>1582092</v>
      </c>
    </row>
    <row r="20" spans="1:14" x14ac:dyDescent="0.2">
      <c r="A20" s="119" t="s">
        <v>209</v>
      </c>
      <c r="B20" s="119"/>
      <c r="C20" s="119"/>
      <c r="D20" s="119"/>
      <c r="E20" s="119"/>
      <c r="F20" s="119"/>
      <c r="G20" s="119"/>
      <c r="H20" s="119"/>
      <c r="I20" s="119"/>
      <c r="J20" s="119"/>
      <c r="K20" s="119"/>
      <c r="L20" s="119"/>
      <c r="M20" s="119"/>
      <c r="N20" s="120"/>
    </row>
    <row r="21" spans="1:14" x14ac:dyDescent="0.2">
      <c r="A21" s="74" t="s">
        <v>200</v>
      </c>
      <c r="B21" s="131">
        <v>900</v>
      </c>
      <c r="C21" s="131"/>
      <c r="D21" s="131"/>
      <c r="E21" s="131"/>
      <c r="F21" s="131"/>
      <c r="G21" s="131"/>
      <c r="H21" s="131"/>
      <c r="I21" s="131"/>
      <c r="J21" s="131"/>
      <c r="K21" s="131"/>
      <c r="L21" s="131"/>
      <c r="M21" s="131"/>
      <c r="N21" s="122" t="s">
        <v>168</v>
      </c>
    </row>
    <row r="22" spans="1:14" x14ac:dyDescent="0.2">
      <c r="A22" s="74" t="s">
        <v>201</v>
      </c>
      <c r="B22" s="123">
        <v>0.2</v>
      </c>
      <c r="C22" s="123"/>
      <c r="D22" s="123"/>
      <c r="E22" s="123"/>
      <c r="F22" s="123"/>
      <c r="G22" s="123"/>
      <c r="H22" s="123"/>
      <c r="I22" s="123"/>
      <c r="J22" s="123"/>
      <c r="K22" s="123"/>
      <c r="L22" s="123"/>
      <c r="M22" s="123"/>
      <c r="N22" s="122" t="s">
        <v>168</v>
      </c>
    </row>
    <row r="23" spans="1:14" x14ac:dyDescent="0.2">
      <c r="A23" s="27" t="s">
        <v>202</v>
      </c>
      <c r="B23" s="132">
        <f>(B21*(100%+B22))</f>
        <v>1080</v>
      </c>
      <c r="C23" s="132">
        <f t="shared" ref="C23:M23" si="6">(C21*(100%+C22))</f>
        <v>0</v>
      </c>
      <c r="D23" s="132">
        <f t="shared" si="6"/>
        <v>0</v>
      </c>
      <c r="E23" s="132">
        <f t="shared" si="6"/>
        <v>0</v>
      </c>
      <c r="F23" s="132">
        <f t="shared" si="6"/>
        <v>0</v>
      </c>
      <c r="G23" s="132">
        <f t="shared" si="6"/>
        <v>0</v>
      </c>
      <c r="H23" s="132">
        <f t="shared" si="6"/>
        <v>0</v>
      </c>
      <c r="I23" s="132">
        <f t="shared" si="6"/>
        <v>0</v>
      </c>
      <c r="J23" s="132">
        <f t="shared" si="6"/>
        <v>0</v>
      </c>
      <c r="K23" s="132">
        <f t="shared" si="6"/>
        <v>0</v>
      </c>
      <c r="L23" s="132">
        <f t="shared" si="6"/>
        <v>0</v>
      </c>
      <c r="M23" s="132">
        <f t="shared" si="6"/>
        <v>0</v>
      </c>
      <c r="N23" s="125"/>
    </row>
    <row r="24" spans="1:14" x14ac:dyDescent="0.2">
      <c r="A24" s="27" t="s">
        <v>203</v>
      </c>
      <c r="B24" s="124">
        <v>95</v>
      </c>
      <c r="C24" s="124"/>
      <c r="D24" s="124"/>
      <c r="E24" s="124"/>
      <c r="F24" s="124"/>
      <c r="G24" s="124"/>
      <c r="H24" s="124"/>
      <c r="I24" s="124"/>
      <c r="J24" s="124"/>
      <c r="K24" s="124"/>
      <c r="L24" s="124"/>
      <c r="M24" s="124"/>
      <c r="N24" s="125">
        <f>SUM(B24:M24)</f>
        <v>95</v>
      </c>
    </row>
    <row r="25" spans="1:14" x14ac:dyDescent="0.2">
      <c r="A25" s="126" t="s">
        <v>210</v>
      </c>
      <c r="B25" s="133">
        <f>(B21*(100%+B22))*B24</f>
        <v>102600</v>
      </c>
      <c r="C25" s="133">
        <f t="shared" ref="C25:M25" si="7">(C21*(100%+C22))*C24</f>
        <v>0</v>
      </c>
      <c r="D25" s="133">
        <f t="shared" si="7"/>
        <v>0</v>
      </c>
      <c r="E25" s="133">
        <f t="shared" si="7"/>
        <v>0</v>
      </c>
      <c r="F25" s="133">
        <f t="shared" si="7"/>
        <v>0</v>
      </c>
      <c r="G25" s="133">
        <f t="shared" si="7"/>
        <v>0</v>
      </c>
      <c r="H25" s="133">
        <f t="shared" si="7"/>
        <v>0</v>
      </c>
      <c r="I25" s="133">
        <f t="shared" si="7"/>
        <v>0</v>
      </c>
      <c r="J25" s="133">
        <f t="shared" si="7"/>
        <v>0</v>
      </c>
      <c r="K25" s="133">
        <f t="shared" si="7"/>
        <v>0</v>
      </c>
      <c r="L25" s="133">
        <f t="shared" si="7"/>
        <v>0</v>
      </c>
      <c r="M25" s="133">
        <f t="shared" si="7"/>
        <v>0</v>
      </c>
      <c r="N25" s="128">
        <f>SUM(B25:M25)</f>
        <v>102600</v>
      </c>
    </row>
    <row r="26" spans="1:14" x14ac:dyDescent="0.2">
      <c r="A26" s="71" t="s">
        <v>211</v>
      </c>
      <c r="B26" s="129">
        <f>B25*15.42</f>
        <v>1582092</v>
      </c>
      <c r="C26" s="129">
        <f t="shared" ref="C26:N26" si="8">C25*15.42</f>
        <v>0</v>
      </c>
      <c r="D26" s="129">
        <f t="shared" si="8"/>
        <v>0</v>
      </c>
      <c r="E26" s="129">
        <f t="shared" si="8"/>
        <v>0</v>
      </c>
      <c r="F26" s="129">
        <f t="shared" si="8"/>
        <v>0</v>
      </c>
      <c r="G26" s="129">
        <f t="shared" si="8"/>
        <v>0</v>
      </c>
      <c r="H26" s="129">
        <f t="shared" si="8"/>
        <v>0</v>
      </c>
      <c r="I26" s="129">
        <f t="shared" si="8"/>
        <v>0</v>
      </c>
      <c r="J26" s="129">
        <f t="shared" si="8"/>
        <v>0</v>
      </c>
      <c r="K26" s="129">
        <f t="shared" si="8"/>
        <v>0</v>
      </c>
      <c r="L26" s="129">
        <f t="shared" si="8"/>
        <v>0</v>
      </c>
      <c r="M26" s="129">
        <f t="shared" si="8"/>
        <v>0</v>
      </c>
      <c r="N26" s="130">
        <f t="shared" si="8"/>
        <v>1582092</v>
      </c>
    </row>
    <row r="28" spans="1:14" x14ac:dyDescent="0.2">
      <c r="A28" s="119" t="s">
        <v>212</v>
      </c>
      <c r="B28" s="119"/>
      <c r="C28" s="119"/>
      <c r="D28" s="119"/>
      <c r="E28" s="119"/>
      <c r="F28" s="119"/>
      <c r="G28" s="119"/>
      <c r="H28" s="119"/>
      <c r="I28" s="119"/>
      <c r="J28" s="119"/>
      <c r="K28" s="119"/>
      <c r="L28" s="119"/>
      <c r="M28" s="119"/>
      <c r="N28" s="120"/>
    </row>
    <row r="29" spans="1:14" x14ac:dyDescent="0.2">
      <c r="A29" s="74" t="s">
        <v>200</v>
      </c>
      <c r="B29" s="131">
        <v>900</v>
      </c>
      <c r="C29" s="131"/>
      <c r="D29" s="131"/>
      <c r="E29" s="131"/>
      <c r="F29" s="131"/>
      <c r="G29" s="131"/>
      <c r="H29" s="131"/>
      <c r="I29" s="131"/>
      <c r="J29" s="131"/>
      <c r="K29" s="131"/>
      <c r="L29" s="131"/>
      <c r="M29" s="131"/>
      <c r="N29" s="122" t="s">
        <v>168</v>
      </c>
    </row>
    <row r="30" spans="1:14" x14ac:dyDescent="0.2">
      <c r="A30" s="74" t="s">
        <v>201</v>
      </c>
      <c r="B30" s="123">
        <v>0.2</v>
      </c>
      <c r="C30" s="123"/>
      <c r="D30" s="123"/>
      <c r="E30" s="123"/>
      <c r="F30" s="123"/>
      <c r="G30" s="123"/>
      <c r="H30" s="123"/>
      <c r="I30" s="123"/>
      <c r="J30" s="123"/>
      <c r="K30" s="123"/>
      <c r="L30" s="123"/>
      <c r="M30" s="123"/>
      <c r="N30" s="122" t="s">
        <v>168</v>
      </c>
    </row>
    <row r="31" spans="1:14" x14ac:dyDescent="0.2">
      <c r="A31" s="27" t="s">
        <v>202</v>
      </c>
      <c r="B31" s="132">
        <f>(B29*(100%+B30))</f>
        <v>1080</v>
      </c>
      <c r="C31" s="132">
        <f t="shared" ref="C31:M31" si="9">(C29*(100%+C30))</f>
        <v>0</v>
      </c>
      <c r="D31" s="132">
        <f t="shared" si="9"/>
        <v>0</v>
      </c>
      <c r="E31" s="132">
        <f t="shared" si="9"/>
        <v>0</v>
      </c>
      <c r="F31" s="132">
        <f t="shared" si="9"/>
        <v>0</v>
      </c>
      <c r="G31" s="132">
        <f t="shared" si="9"/>
        <v>0</v>
      </c>
      <c r="H31" s="132">
        <f t="shared" si="9"/>
        <v>0</v>
      </c>
      <c r="I31" s="132">
        <f t="shared" si="9"/>
        <v>0</v>
      </c>
      <c r="J31" s="132">
        <f t="shared" si="9"/>
        <v>0</v>
      </c>
      <c r="K31" s="132">
        <f t="shared" si="9"/>
        <v>0</v>
      </c>
      <c r="L31" s="132">
        <f t="shared" si="9"/>
        <v>0</v>
      </c>
      <c r="M31" s="132">
        <f t="shared" si="9"/>
        <v>0</v>
      </c>
      <c r="N31" s="125"/>
    </row>
    <row r="32" spans="1:14" x14ac:dyDescent="0.2">
      <c r="A32" s="27" t="s">
        <v>203</v>
      </c>
      <c r="B32" s="124">
        <v>95</v>
      </c>
      <c r="C32" s="124"/>
      <c r="D32" s="124"/>
      <c r="E32" s="124"/>
      <c r="F32" s="124"/>
      <c r="G32" s="124"/>
      <c r="H32" s="124"/>
      <c r="I32" s="124"/>
      <c r="J32" s="124"/>
      <c r="K32" s="124"/>
      <c r="L32" s="124"/>
      <c r="M32" s="124"/>
      <c r="N32" s="125">
        <f>SUM(B32:M32)</f>
        <v>95</v>
      </c>
    </row>
    <row r="33" spans="1:14" x14ac:dyDescent="0.2">
      <c r="A33" s="126" t="s">
        <v>213</v>
      </c>
      <c r="B33" s="133">
        <f>(B29*(100%+B30))*B32</f>
        <v>102600</v>
      </c>
      <c r="C33" s="133">
        <f t="shared" ref="C33:M33" si="10">(C29*(100%+C30))*C32</f>
        <v>0</v>
      </c>
      <c r="D33" s="133">
        <f t="shared" si="10"/>
        <v>0</v>
      </c>
      <c r="E33" s="133">
        <f t="shared" si="10"/>
        <v>0</v>
      </c>
      <c r="F33" s="133">
        <f t="shared" si="10"/>
        <v>0</v>
      </c>
      <c r="G33" s="133">
        <f t="shared" si="10"/>
        <v>0</v>
      </c>
      <c r="H33" s="133">
        <f t="shared" si="10"/>
        <v>0</v>
      </c>
      <c r="I33" s="133">
        <f t="shared" si="10"/>
        <v>0</v>
      </c>
      <c r="J33" s="133">
        <f t="shared" si="10"/>
        <v>0</v>
      </c>
      <c r="K33" s="133">
        <f t="shared" si="10"/>
        <v>0</v>
      </c>
      <c r="L33" s="133">
        <f t="shared" si="10"/>
        <v>0</v>
      </c>
      <c r="M33" s="133">
        <f t="shared" si="10"/>
        <v>0</v>
      </c>
      <c r="N33" s="128">
        <f>SUM(B33:M33)</f>
        <v>102600</v>
      </c>
    </row>
    <row r="34" spans="1:14" x14ac:dyDescent="0.2">
      <c r="A34" s="71" t="s">
        <v>214</v>
      </c>
      <c r="B34" s="129">
        <f>B33*15.42</f>
        <v>1582092</v>
      </c>
      <c r="C34" s="129">
        <f t="shared" ref="C34:N34" si="11">C33*15.42</f>
        <v>0</v>
      </c>
      <c r="D34" s="129">
        <f t="shared" si="11"/>
        <v>0</v>
      </c>
      <c r="E34" s="129">
        <f t="shared" si="11"/>
        <v>0</v>
      </c>
      <c r="F34" s="129">
        <f t="shared" si="11"/>
        <v>0</v>
      </c>
      <c r="G34" s="129">
        <f t="shared" si="11"/>
        <v>0</v>
      </c>
      <c r="H34" s="129">
        <f t="shared" si="11"/>
        <v>0</v>
      </c>
      <c r="I34" s="129">
        <f t="shared" si="11"/>
        <v>0</v>
      </c>
      <c r="J34" s="129">
        <f t="shared" si="11"/>
        <v>0</v>
      </c>
      <c r="K34" s="129">
        <f t="shared" si="11"/>
        <v>0</v>
      </c>
      <c r="L34" s="129">
        <f t="shared" si="11"/>
        <v>0</v>
      </c>
      <c r="M34" s="129">
        <f t="shared" si="11"/>
        <v>0</v>
      </c>
      <c r="N34" s="130">
        <f t="shared" si="11"/>
        <v>1582092</v>
      </c>
    </row>
    <row r="36" spans="1:14" x14ac:dyDescent="0.2">
      <c r="A36" s="119" t="s">
        <v>215</v>
      </c>
      <c r="B36" s="119"/>
      <c r="C36" s="119"/>
      <c r="D36" s="119"/>
      <c r="E36" s="119"/>
      <c r="F36" s="119"/>
      <c r="G36" s="119"/>
      <c r="H36" s="119"/>
      <c r="I36" s="119"/>
      <c r="J36" s="119"/>
      <c r="K36" s="119"/>
      <c r="L36" s="119"/>
      <c r="M36" s="119"/>
      <c r="N36" s="120"/>
    </row>
    <row r="37" spans="1:14" x14ac:dyDescent="0.2">
      <c r="A37" s="74" t="s">
        <v>200</v>
      </c>
      <c r="B37" s="131">
        <v>900</v>
      </c>
      <c r="C37" s="131"/>
      <c r="D37" s="131"/>
      <c r="E37" s="131"/>
      <c r="F37" s="131"/>
      <c r="G37" s="131"/>
      <c r="H37" s="131"/>
      <c r="I37" s="131"/>
      <c r="J37" s="131"/>
      <c r="K37" s="131"/>
      <c r="L37" s="131"/>
      <c r="M37" s="131"/>
      <c r="N37" s="122" t="s">
        <v>168</v>
      </c>
    </row>
    <row r="38" spans="1:14" x14ac:dyDescent="0.2">
      <c r="A38" s="74" t="s">
        <v>201</v>
      </c>
      <c r="B38" s="123">
        <v>0.2</v>
      </c>
      <c r="C38" s="123"/>
      <c r="D38" s="123"/>
      <c r="E38" s="123"/>
      <c r="F38" s="123"/>
      <c r="G38" s="123"/>
      <c r="H38" s="123"/>
      <c r="I38" s="123"/>
      <c r="J38" s="123"/>
      <c r="K38" s="123"/>
      <c r="L38" s="123"/>
      <c r="M38" s="123"/>
      <c r="N38" s="122" t="s">
        <v>168</v>
      </c>
    </row>
    <row r="39" spans="1:14" x14ac:dyDescent="0.2">
      <c r="A39" s="27" t="s">
        <v>202</v>
      </c>
      <c r="B39" s="132">
        <f>(B37*(100%+B38))</f>
        <v>1080</v>
      </c>
      <c r="C39" s="132">
        <f t="shared" ref="C39:M39" si="12">(C37*(100%+C38))</f>
        <v>0</v>
      </c>
      <c r="D39" s="132">
        <f t="shared" si="12"/>
        <v>0</v>
      </c>
      <c r="E39" s="132">
        <f t="shared" si="12"/>
        <v>0</v>
      </c>
      <c r="F39" s="132">
        <f t="shared" si="12"/>
        <v>0</v>
      </c>
      <c r="G39" s="132">
        <f t="shared" si="12"/>
        <v>0</v>
      </c>
      <c r="H39" s="132">
        <f t="shared" si="12"/>
        <v>0</v>
      </c>
      <c r="I39" s="132">
        <f t="shared" si="12"/>
        <v>0</v>
      </c>
      <c r="J39" s="132">
        <f t="shared" si="12"/>
        <v>0</v>
      </c>
      <c r="K39" s="132">
        <f t="shared" si="12"/>
        <v>0</v>
      </c>
      <c r="L39" s="132">
        <f t="shared" si="12"/>
        <v>0</v>
      </c>
      <c r="M39" s="132">
        <f t="shared" si="12"/>
        <v>0</v>
      </c>
      <c r="N39" s="125"/>
    </row>
    <row r="40" spans="1:14" x14ac:dyDescent="0.2">
      <c r="A40" s="27" t="s">
        <v>203</v>
      </c>
      <c r="B40" s="124">
        <v>95</v>
      </c>
      <c r="C40" s="124"/>
      <c r="D40" s="124"/>
      <c r="E40" s="124"/>
      <c r="F40" s="124"/>
      <c r="G40" s="124"/>
      <c r="H40" s="124"/>
      <c r="I40" s="124"/>
      <c r="J40" s="124"/>
      <c r="K40" s="124"/>
      <c r="L40" s="124"/>
      <c r="M40" s="124"/>
      <c r="N40" s="125">
        <f>SUM(B40:M40)</f>
        <v>95</v>
      </c>
    </row>
    <row r="41" spans="1:14" x14ac:dyDescent="0.2">
      <c r="A41" s="126" t="s">
        <v>216</v>
      </c>
      <c r="B41" s="133">
        <f>(B37*(100%+B38))*B40</f>
        <v>102600</v>
      </c>
      <c r="C41" s="133">
        <f t="shared" ref="C41:M41" si="13">(C37*(100%+C38))*C40</f>
        <v>0</v>
      </c>
      <c r="D41" s="133">
        <f t="shared" si="13"/>
        <v>0</v>
      </c>
      <c r="E41" s="133">
        <f t="shared" si="13"/>
        <v>0</v>
      </c>
      <c r="F41" s="133">
        <f t="shared" si="13"/>
        <v>0</v>
      </c>
      <c r="G41" s="133">
        <f t="shared" si="13"/>
        <v>0</v>
      </c>
      <c r="H41" s="133">
        <f t="shared" si="13"/>
        <v>0</v>
      </c>
      <c r="I41" s="133">
        <f t="shared" si="13"/>
        <v>0</v>
      </c>
      <c r="J41" s="133">
        <f t="shared" si="13"/>
        <v>0</v>
      </c>
      <c r="K41" s="133">
        <f t="shared" si="13"/>
        <v>0</v>
      </c>
      <c r="L41" s="133">
        <f t="shared" si="13"/>
        <v>0</v>
      </c>
      <c r="M41" s="133">
        <f t="shared" si="13"/>
        <v>0</v>
      </c>
      <c r="N41" s="128">
        <f>SUM(B41:M41)</f>
        <v>102600</v>
      </c>
    </row>
    <row r="42" spans="1:14" x14ac:dyDescent="0.2">
      <c r="A42" s="71" t="s">
        <v>217</v>
      </c>
      <c r="B42" s="129">
        <f>B41*15.42</f>
        <v>1582092</v>
      </c>
      <c r="C42" s="129">
        <f t="shared" ref="C42:N42" si="14">C41*15.42</f>
        <v>0</v>
      </c>
      <c r="D42" s="129">
        <f t="shared" si="14"/>
        <v>0</v>
      </c>
      <c r="E42" s="129">
        <f t="shared" si="14"/>
        <v>0</v>
      </c>
      <c r="F42" s="129">
        <f t="shared" si="14"/>
        <v>0</v>
      </c>
      <c r="G42" s="129">
        <f t="shared" si="14"/>
        <v>0</v>
      </c>
      <c r="H42" s="129">
        <f t="shared" si="14"/>
        <v>0</v>
      </c>
      <c r="I42" s="129">
        <f t="shared" si="14"/>
        <v>0</v>
      </c>
      <c r="J42" s="129">
        <f t="shared" si="14"/>
        <v>0</v>
      </c>
      <c r="K42" s="129">
        <f t="shared" si="14"/>
        <v>0</v>
      </c>
      <c r="L42" s="129">
        <f t="shared" si="14"/>
        <v>0</v>
      </c>
      <c r="M42" s="129">
        <f t="shared" si="14"/>
        <v>0</v>
      </c>
      <c r="N42" s="130">
        <f t="shared" si="14"/>
        <v>1582092</v>
      </c>
    </row>
    <row r="43" spans="1:14" x14ac:dyDescent="0.2">
      <c r="A43" s="506" t="s">
        <v>218</v>
      </c>
      <c r="B43" s="506"/>
      <c r="C43" s="506"/>
      <c r="D43" s="506"/>
      <c r="E43" s="506"/>
      <c r="F43" s="506"/>
      <c r="G43" s="506"/>
      <c r="H43" s="506"/>
      <c r="I43" s="506"/>
      <c r="J43" s="506"/>
      <c r="K43" s="506"/>
      <c r="L43" s="506"/>
      <c r="M43" s="506"/>
      <c r="N43" s="136">
        <f>N42+N34+N26+N18+N10</f>
        <v>7910460</v>
      </c>
    </row>
  </sheetData>
  <mergeCells count="2">
    <mergeCell ref="A2:N2"/>
    <mergeCell ref="A43:M43"/>
  </mergeCells>
  <pageMargins left="0.7" right="0.7" top="0.75" bottom="0.75" header="0.3" footer="0.3"/>
  <pageSetup orientation="portrait" horizontalDpi="300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5A9886-D88F-4B5D-97CE-9500654DEFFA}">
  <dimension ref="A1:H20"/>
  <sheetViews>
    <sheetView zoomScaleNormal="100" zoomScaleSheetLayoutView="115" workbookViewId="0">
      <selection activeCell="C24" sqref="C24"/>
    </sheetView>
  </sheetViews>
  <sheetFormatPr defaultRowHeight="15" x14ac:dyDescent="0.25"/>
  <cols>
    <col min="1" max="1" width="32.85546875" customWidth="1"/>
    <col min="2" max="8" width="12.5703125" customWidth="1"/>
  </cols>
  <sheetData>
    <row r="1" spans="1:8" x14ac:dyDescent="0.25">
      <c r="A1" s="395" t="s">
        <v>219</v>
      </c>
      <c r="B1" s="396"/>
      <c r="C1" s="396"/>
      <c r="D1" s="396"/>
      <c r="E1" s="396"/>
      <c r="F1" s="396"/>
      <c r="G1" s="396"/>
      <c r="H1" s="397"/>
    </row>
    <row r="2" spans="1:8" x14ac:dyDescent="0.25">
      <c r="A2" s="328" t="s">
        <v>1</v>
      </c>
      <c r="B2" s="457" t="s">
        <v>2</v>
      </c>
      <c r="C2" s="458"/>
      <c r="D2" s="393" t="s">
        <v>3</v>
      </c>
      <c r="E2" s="394"/>
      <c r="F2" s="390" t="s">
        <v>4</v>
      </c>
      <c r="G2" s="391"/>
      <c r="H2" s="392"/>
    </row>
    <row r="3" spans="1:8" ht="38.25" x14ac:dyDescent="0.25">
      <c r="A3" s="169" t="s">
        <v>5</v>
      </c>
      <c r="B3" s="293" t="s">
        <v>220</v>
      </c>
      <c r="C3" s="293" t="s">
        <v>140</v>
      </c>
      <c r="D3" s="167" t="s">
        <v>8</v>
      </c>
      <c r="E3" s="168" t="s">
        <v>9</v>
      </c>
      <c r="F3" s="166" t="s">
        <v>34</v>
      </c>
      <c r="G3" s="166" t="s">
        <v>143</v>
      </c>
      <c r="H3" s="166" t="s">
        <v>144</v>
      </c>
    </row>
    <row r="4" spans="1:8" x14ac:dyDescent="0.25">
      <c r="A4" s="190"/>
      <c r="B4" s="187"/>
      <c r="C4" s="188">
        <v>5</v>
      </c>
      <c r="D4" s="181">
        <v>10</v>
      </c>
      <c r="E4" s="182">
        <v>20</v>
      </c>
      <c r="F4" s="172">
        <f t="shared" ref="F4:F15" si="0">C4/D4</f>
        <v>0.5</v>
      </c>
      <c r="G4" s="173">
        <f>E4*D4</f>
        <v>200</v>
      </c>
      <c r="H4" s="174">
        <f>G4*30</f>
        <v>6000</v>
      </c>
    </row>
    <row r="5" spans="1:8" x14ac:dyDescent="0.25">
      <c r="A5" s="191"/>
      <c r="B5" s="5"/>
      <c r="C5" s="189">
        <v>10</v>
      </c>
      <c r="D5" s="183">
        <v>15</v>
      </c>
      <c r="E5" s="184">
        <v>35</v>
      </c>
      <c r="F5" s="175">
        <f t="shared" si="0"/>
        <v>0.66666666666666663</v>
      </c>
      <c r="G5" s="176">
        <f>E5*D5</f>
        <v>525</v>
      </c>
      <c r="H5" s="177">
        <f t="shared" ref="H5:H15" si="1">G5*30</f>
        <v>15750</v>
      </c>
    </row>
    <row r="6" spans="1:8" x14ac:dyDescent="0.25">
      <c r="A6" s="191"/>
      <c r="B6" s="5"/>
      <c r="C6" s="189">
        <v>0</v>
      </c>
      <c r="D6" s="183">
        <v>0</v>
      </c>
      <c r="E6" s="184"/>
      <c r="F6" s="175" t="e">
        <f t="shared" si="0"/>
        <v>#DIV/0!</v>
      </c>
      <c r="G6" s="176">
        <f t="shared" ref="G6:G14" si="2">E6*D6</f>
        <v>0</v>
      </c>
      <c r="H6" s="177">
        <f t="shared" si="1"/>
        <v>0</v>
      </c>
    </row>
    <row r="7" spans="1:8" x14ac:dyDescent="0.25">
      <c r="A7" s="191"/>
      <c r="B7" s="5"/>
      <c r="C7" s="189">
        <v>0</v>
      </c>
      <c r="D7" s="183">
        <v>0</v>
      </c>
      <c r="E7" s="184"/>
      <c r="F7" s="175" t="e">
        <f t="shared" si="0"/>
        <v>#DIV/0!</v>
      </c>
      <c r="G7" s="176">
        <f t="shared" si="2"/>
        <v>0</v>
      </c>
      <c r="H7" s="177">
        <f t="shared" si="1"/>
        <v>0</v>
      </c>
    </row>
    <row r="8" spans="1:8" x14ac:dyDescent="0.25">
      <c r="A8" s="191"/>
      <c r="B8" s="5"/>
      <c r="C8" s="189">
        <v>0</v>
      </c>
      <c r="D8" s="183">
        <v>0</v>
      </c>
      <c r="E8" s="184"/>
      <c r="F8" s="175" t="e">
        <f t="shared" si="0"/>
        <v>#DIV/0!</v>
      </c>
      <c r="G8" s="176">
        <f t="shared" si="2"/>
        <v>0</v>
      </c>
      <c r="H8" s="177">
        <f t="shared" si="1"/>
        <v>0</v>
      </c>
    </row>
    <row r="9" spans="1:8" x14ac:dyDescent="0.25">
      <c r="A9" s="192"/>
      <c r="B9" s="5"/>
      <c r="C9" s="189">
        <v>0</v>
      </c>
      <c r="D9" s="183">
        <v>0</v>
      </c>
      <c r="E9" s="184"/>
      <c r="F9" s="175" t="e">
        <f t="shared" si="0"/>
        <v>#DIV/0!</v>
      </c>
      <c r="G9" s="176">
        <f t="shared" si="2"/>
        <v>0</v>
      </c>
      <c r="H9" s="177">
        <f t="shared" si="1"/>
        <v>0</v>
      </c>
    </row>
    <row r="10" spans="1:8" x14ac:dyDescent="0.25">
      <c r="A10" s="192"/>
      <c r="B10" s="5"/>
      <c r="C10" s="189">
        <v>0</v>
      </c>
      <c r="D10" s="183">
        <v>0</v>
      </c>
      <c r="E10" s="184"/>
      <c r="F10" s="175" t="e">
        <f t="shared" si="0"/>
        <v>#DIV/0!</v>
      </c>
      <c r="G10" s="176">
        <f t="shared" si="2"/>
        <v>0</v>
      </c>
      <c r="H10" s="177">
        <f t="shared" si="1"/>
        <v>0</v>
      </c>
    </row>
    <row r="11" spans="1:8" x14ac:dyDescent="0.25">
      <c r="A11" s="192"/>
      <c r="B11" s="5"/>
      <c r="C11" s="189">
        <v>0</v>
      </c>
      <c r="D11" s="183">
        <v>0</v>
      </c>
      <c r="E11" s="184"/>
      <c r="F11" s="175" t="e">
        <f t="shared" si="0"/>
        <v>#DIV/0!</v>
      </c>
      <c r="G11" s="176">
        <f t="shared" si="2"/>
        <v>0</v>
      </c>
      <c r="H11" s="177">
        <f t="shared" si="1"/>
        <v>0</v>
      </c>
    </row>
    <row r="12" spans="1:8" ht="32.25" customHeight="1" x14ac:dyDescent="0.25">
      <c r="A12" s="192"/>
      <c r="B12" s="5"/>
      <c r="C12" s="189">
        <v>0</v>
      </c>
      <c r="D12" s="183">
        <v>0</v>
      </c>
      <c r="E12" s="184"/>
      <c r="F12" s="175" t="e">
        <f t="shared" si="0"/>
        <v>#DIV/0!</v>
      </c>
      <c r="G12" s="176">
        <f t="shared" si="2"/>
        <v>0</v>
      </c>
      <c r="H12" s="177">
        <f t="shared" si="1"/>
        <v>0</v>
      </c>
    </row>
    <row r="13" spans="1:8" x14ac:dyDescent="0.25">
      <c r="A13" s="192"/>
      <c r="B13" s="5"/>
      <c r="C13" s="189">
        <v>0</v>
      </c>
      <c r="D13" s="183">
        <v>0</v>
      </c>
      <c r="E13" s="184"/>
      <c r="F13" s="175" t="e">
        <f t="shared" si="0"/>
        <v>#DIV/0!</v>
      </c>
      <c r="G13" s="176">
        <f t="shared" si="2"/>
        <v>0</v>
      </c>
      <c r="H13" s="177">
        <f t="shared" si="1"/>
        <v>0</v>
      </c>
    </row>
    <row r="14" spans="1:8" x14ac:dyDescent="0.25">
      <c r="A14" s="192"/>
      <c r="B14" s="5"/>
      <c r="C14" s="189">
        <v>0</v>
      </c>
      <c r="D14" s="183">
        <v>0</v>
      </c>
      <c r="E14" s="184"/>
      <c r="F14" s="175" t="e">
        <f t="shared" si="0"/>
        <v>#DIV/0!</v>
      </c>
      <c r="G14" s="176">
        <f t="shared" si="2"/>
        <v>0</v>
      </c>
      <c r="H14" s="177">
        <f t="shared" si="1"/>
        <v>0</v>
      </c>
    </row>
    <row r="15" spans="1:8" x14ac:dyDescent="0.25">
      <c r="A15" s="193"/>
      <c r="B15" s="4"/>
      <c r="C15" s="189">
        <v>0</v>
      </c>
      <c r="D15" s="183">
        <v>0</v>
      </c>
      <c r="E15" s="186"/>
      <c r="F15" s="178" t="e">
        <f t="shared" si="0"/>
        <v>#DIV/0!</v>
      </c>
      <c r="G15" s="179">
        <f>E15*D15</f>
        <v>0</v>
      </c>
      <c r="H15" s="180">
        <f t="shared" si="1"/>
        <v>0</v>
      </c>
    </row>
    <row r="16" spans="1:8" x14ac:dyDescent="0.25">
      <c r="A16" s="414" t="s">
        <v>16</v>
      </c>
      <c r="B16" s="415"/>
      <c r="C16" s="415"/>
      <c r="D16" s="415"/>
      <c r="E16" s="416"/>
      <c r="F16" s="195" t="e">
        <f>AVERAGE(F4:F15)</f>
        <v>#DIV/0!</v>
      </c>
      <c r="G16" s="163">
        <f>SUM(G4:G15)</f>
        <v>725</v>
      </c>
      <c r="H16" s="163">
        <f>SUM(H4:H15)</f>
        <v>21750</v>
      </c>
    </row>
    <row r="17" spans="1:8" ht="15" customHeight="1" x14ac:dyDescent="0.25">
      <c r="A17" s="395" t="s">
        <v>17</v>
      </c>
      <c r="B17" s="396"/>
      <c r="C17" s="396"/>
      <c r="D17" s="396"/>
      <c r="E17" s="396"/>
      <c r="F17" s="396"/>
      <c r="G17" s="397"/>
      <c r="H17" s="164">
        <f>H16*12</f>
        <v>261000</v>
      </c>
    </row>
    <row r="18" spans="1:8" x14ac:dyDescent="0.25">
      <c r="A18" s="387"/>
      <c r="B18" s="296"/>
      <c r="C18" s="329"/>
      <c r="D18" s="329"/>
      <c r="E18" s="329"/>
      <c r="F18" s="330"/>
      <c r="G18" s="331"/>
      <c r="H18" s="16"/>
    </row>
    <row r="19" spans="1:8" x14ac:dyDescent="0.25">
      <c r="A19" s="383" t="s">
        <v>112</v>
      </c>
      <c r="B19" s="384" t="s">
        <v>113</v>
      </c>
      <c r="C19" s="81"/>
      <c r="D19" s="82"/>
      <c r="E19" s="82"/>
      <c r="F19" s="76"/>
      <c r="G19" s="15"/>
      <c r="H19" s="16"/>
    </row>
    <row r="20" spans="1:8" x14ac:dyDescent="0.25">
      <c r="A20" s="385" t="s">
        <v>148</v>
      </c>
      <c r="B20" s="386"/>
      <c r="C20" s="84"/>
      <c r="D20" s="85"/>
      <c r="E20" s="85"/>
      <c r="F20" s="76"/>
      <c r="G20" s="15"/>
      <c r="H20" s="16"/>
    </row>
  </sheetData>
  <mergeCells count="6">
    <mergeCell ref="A17:G17"/>
    <mergeCell ref="A1:H1"/>
    <mergeCell ref="B2:C2"/>
    <mergeCell ref="D2:E2"/>
    <mergeCell ref="F2:H2"/>
    <mergeCell ref="A16:E16"/>
  </mergeCells>
  <pageMargins left="0.7" right="0.7" top="0.75" bottom="0.75" header="0.3" footer="0.3"/>
  <pageSetup scale="72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993321-83C8-4E45-BFAD-658D93574008}">
  <dimension ref="A1:M24"/>
  <sheetViews>
    <sheetView zoomScaleNormal="100" zoomScaleSheetLayoutView="145" workbookViewId="0">
      <selection activeCell="C17" sqref="C17"/>
    </sheetView>
  </sheetViews>
  <sheetFormatPr defaultRowHeight="15" x14ac:dyDescent="0.25"/>
  <cols>
    <col min="1" max="1" width="35.28515625" customWidth="1"/>
    <col min="2" max="6" width="9.7109375" customWidth="1"/>
    <col min="7" max="7" width="11.140625" customWidth="1"/>
  </cols>
  <sheetData>
    <row r="1" spans="1:13" x14ac:dyDescent="0.25">
      <c r="A1" s="1" t="s">
        <v>23</v>
      </c>
      <c r="B1" s="8"/>
      <c r="C1" s="10"/>
      <c r="D1" s="10"/>
      <c r="E1" s="11"/>
      <c r="F1" s="11"/>
      <c r="G1" s="11"/>
    </row>
    <row r="2" spans="1:13" x14ac:dyDescent="0.25">
      <c r="A2" s="12" t="s">
        <v>24</v>
      </c>
      <c r="B2" s="13">
        <v>60</v>
      </c>
      <c r="C2" s="15"/>
      <c r="D2" s="15"/>
      <c r="E2" s="16"/>
      <c r="F2" s="16"/>
      <c r="G2" s="16"/>
    </row>
    <row r="3" spans="1:13" x14ac:dyDescent="0.25">
      <c r="A3" s="12" t="s">
        <v>25</v>
      </c>
      <c r="B3" s="13">
        <v>5</v>
      </c>
      <c r="C3" s="15"/>
      <c r="D3" s="15"/>
      <c r="E3" s="16"/>
      <c r="F3" s="16"/>
      <c r="G3" s="16"/>
    </row>
    <row r="4" spans="1:13" ht="26.25" customHeight="1" x14ac:dyDescent="0.25">
      <c r="A4" s="47" t="s">
        <v>22</v>
      </c>
      <c r="B4" s="17"/>
      <c r="C4" s="15"/>
      <c r="D4" s="15"/>
      <c r="E4" s="16"/>
      <c r="F4" s="16"/>
      <c r="G4" s="16"/>
    </row>
    <row r="5" spans="1:13" x14ac:dyDescent="0.25">
      <c r="A5" s="18"/>
      <c r="B5" s="19"/>
      <c r="C5" s="20"/>
      <c r="D5" s="20"/>
      <c r="E5" s="21"/>
      <c r="F5" s="21"/>
      <c r="G5" s="21"/>
    </row>
    <row r="6" spans="1:13" x14ac:dyDescent="0.25">
      <c r="A6" s="398" t="s">
        <v>26</v>
      </c>
      <c r="B6" s="399"/>
      <c r="C6" s="399"/>
      <c r="D6" s="399"/>
      <c r="E6" s="399"/>
      <c r="F6" s="399"/>
      <c r="G6" s="400"/>
      <c r="H6" s="22"/>
      <c r="I6" s="22"/>
      <c r="J6" s="22"/>
      <c r="K6" s="22"/>
      <c r="L6" s="22"/>
      <c r="M6" s="22"/>
    </row>
    <row r="7" spans="1:13" x14ac:dyDescent="0.25">
      <c r="A7" s="398" t="s">
        <v>27</v>
      </c>
      <c r="B7" s="399"/>
      <c r="C7" s="399"/>
      <c r="D7" s="399"/>
      <c r="E7" s="403" t="s">
        <v>28</v>
      </c>
      <c r="F7" s="404"/>
      <c r="G7" s="405"/>
      <c r="H7" s="22"/>
      <c r="I7" s="22"/>
      <c r="J7" s="22"/>
      <c r="K7" s="22"/>
      <c r="L7" s="22"/>
      <c r="M7" s="22"/>
    </row>
    <row r="8" spans="1:13" ht="46.5" customHeight="1" x14ac:dyDescent="0.25">
      <c r="A8" s="8" t="s">
        <v>29</v>
      </c>
      <c r="B8" s="8" t="s">
        <v>30</v>
      </c>
      <c r="C8" s="8" t="s">
        <v>31</v>
      </c>
      <c r="D8" s="8" t="s">
        <v>32</v>
      </c>
      <c r="E8" s="219" t="s">
        <v>33</v>
      </c>
      <c r="F8" s="219" t="s">
        <v>34</v>
      </c>
      <c r="G8" s="219" t="s">
        <v>35</v>
      </c>
    </row>
    <row r="9" spans="1:13" x14ac:dyDescent="0.25">
      <c r="A9" s="220" t="s">
        <v>36</v>
      </c>
      <c r="B9" s="221">
        <v>20</v>
      </c>
      <c r="C9" s="221">
        <v>5</v>
      </c>
      <c r="D9" s="221">
        <v>10000</v>
      </c>
      <c r="E9" s="222">
        <f t="shared" ref="E9:E18" si="0">(B9*$B$3*$B$2)</f>
        <v>6000</v>
      </c>
      <c r="F9" s="223">
        <f t="shared" ref="F9:F18" si="1">E9/D9</f>
        <v>0.6</v>
      </c>
      <c r="G9" s="224">
        <f>D9*C9</f>
        <v>50000</v>
      </c>
    </row>
    <row r="10" spans="1:13" x14ac:dyDescent="0.25">
      <c r="A10" s="225" t="s">
        <v>37</v>
      </c>
      <c r="B10" s="226">
        <v>12</v>
      </c>
      <c r="C10" s="226">
        <v>3</v>
      </c>
      <c r="D10" s="226">
        <v>20000</v>
      </c>
      <c r="E10" s="227">
        <f t="shared" si="0"/>
        <v>3600</v>
      </c>
      <c r="F10" s="228">
        <f t="shared" si="1"/>
        <v>0.18</v>
      </c>
      <c r="G10" s="229">
        <f>D10*C10</f>
        <v>60000</v>
      </c>
    </row>
    <row r="11" spans="1:13" x14ac:dyDescent="0.25">
      <c r="A11" s="225"/>
      <c r="B11" s="226">
        <v>15</v>
      </c>
      <c r="C11" s="226"/>
      <c r="D11" s="226"/>
      <c r="E11" s="227">
        <f t="shared" si="0"/>
        <v>4500</v>
      </c>
      <c r="F11" s="228" t="e">
        <f t="shared" si="1"/>
        <v>#DIV/0!</v>
      </c>
      <c r="G11" s="229"/>
    </row>
    <row r="12" spans="1:13" x14ac:dyDescent="0.25">
      <c r="A12" s="225"/>
      <c r="B12" s="226"/>
      <c r="C12" s="226"/>
      <c r="D12" s="226"/>
      <c r="E12" s="227">
        <f t="shared" si="0"/>
        <v>0</v>
      </c>
      <c r="F12" s="228" t="e">
        <f t="shared" si="1"/>
        <v>#DIV/0!</v>
      </c>
      <c r="G12" s="229"/>
    </row>
    <row r="13" spans="1:13" x14ac:dyDescent="0.25">
      <c r="A13" s="225"/>
      <c r="B13" s="226"/>
      <c r="C13" s="226"/>
      <c r="D13" s="226"/>
      <c r="E13" s="227">
        <f t="shared" si="0"/>
        <v>0</v>
      </c>
      <c r="F13" s="228" t="e">
        <f t="shared" si="1"/>
        <v>#DIV/0!</v>
      </c>
      <c r="G13" s="229"/>
    </row>
    <row r="14" spans="1:13" x14ac:dyDescent="0.25">
      <c r="A14" s="225"/>
      <c r="B14" s="226"/>
      <c r="C14" s="226"/>
      <c r="D14" s="226"/>
      <c r="E14" s="227">
        <f t="shared" si="0"/>
        <v>0</v>
      </c>
      <c r="F14" s="228" t="e">
        <f t="shared" si="1"/>
        <v>#DIV/0!</v>
      </c>
      <c r="G14" s="229"/>
    </row>
    <row r="15" spans="1:13" x14ac:dyDescent="0.25">
      <c r="A15" s="225"/>
      <c r="B15" s="226"/>
      <c r="C15" s="226"/>
      <c r="D15" s="226"/>
      <c r="E15" s="227">
        <f t="shared" si="0"/>
        <v>0</v>
      </c>
      <c r="F15" s="228" t="e">
        <f t="shared" si="1"/>
        <v>#DIV/0!</v>
      </c>
      <c r="G15" s="229"/>
    </row>
    <row r="16" spans="1:13" x14ac:dyDescent="0.25">
      <c r="A16" s="225"/>
      <c r="B16" s="226"/>
      <c r="C16" s="226"/>
      <c r="D16" s="226"/>
      <c r="E16" s="227">
        <f t="shared" si="0"/>
        <v>0</v>
      </c>
      <c r="F16" s="228" t="e">
        <f t="shared" si="1"/>
        <v>#DIV/0!</v>
      </c>
      <c r="G16" s="229"/>
    </row>
    <row r="17" spans="1:11" x14ac:dyDescent="0.25">
      <c r="A17" s="225"/>
      <c r="B17" s="226"/>
      <c r="C17" s="226"/>
      <c r="D17" s="226"/>
      <c r="E17" s="227">
        <f t="shared" si="0"/>
        <v>0</v>
      </c>
      <c r="F17" s="228" t="e">
        <f t="shared" si="1"/>
        <v>#DIV/0!</v>
      </c>
      <c r="G17" s="229"/>
    </row>
    <row r="18" spans="1:11" x14ac:dyDescent="0.25">
      <c r="A18" s="230"/>
      <c r="B18" s="231"/>
      <c r="C18" s="231"/>
      <c r="D18" s="231"/>
      <c r="E18" s="232">
        <f t="shared" si="0"/>
        <v>0</v>
      </c>
      <c r="F18" s="233" t="e">
        <f t="shared" si="1"/>
        <v>#DIV/0!</v>
      </c>
      <c r="G18" s="234">
        <f>D18*C18</f>
        <v>0</v>
      </c>
    </row>
    <row r="19" spans="1:11" x14ac:dyDescent="0.25">
      <c r="A19" s="401" t="s">
        <v>38</v>
      </c>
      <c r="B19" s="402"/>
      <c r="C19" s="402"/>
      <c r="D19" s="402"/>
      <c r="E19" s="135"/>
      <c r="F19" s="135"/>
      <c r="G19" s="25">
        <f>SUM(G9:G18)</f>
        <v>110000</v>
      </c>
    </row>
    <row r="20" spans="1:11" ht="15" customHeight="1" x14ac:dyDescent="0.25">
      <c r="A20" s="406" t="s">
        <v>17</v>
      </c>
      <c r="B20" s="407"/>
      <c r="C20" s="407"/>
      <c r="D20" s="407"/>
      <c r="E20" s="407"/>
      <c r="F20" s="407"/>
      <c r="G20" s="26">
        <f>G19*12</f>
        <v>1320000</v>
      </c>
    </row>
    <row r="21" spans="1:11" x14ac:dyDescent="0.25">
      <c r="D21" s="27"/>
      <c r="E21" s="27"/>
      <c r="F21" s="27"/>
      <c r="G21" s="27"/>
      <c r="H21" s="27"/>
      <c r="I21" s="27"/>
      <c r="J21" s="27"/>
      <c r="K21" s="27"/>
    </row>
    <row r="22" spans="1:11" x14ac:dyDescent="0.25">
      <c r="D22" s="27"/>
      <c r="E22" s="27"/>
      <c r="F22" s="27"/>
      <c r="G22" s="27"/>
      <c r="H22" s="27"/>
      <c r="I22" s="27"/>
      <c r="J22" s="27"/>
      <c r="K22" s="27"/>
    </row>
    <row r="23" spans="1:11" x14ac:dyDescent="0.25">
      <c r="D23" s="27"/>
      <c r="E23" s="27"/>
      <c r="F23" s="27"/>
      <c r="G23" s="27"/>
      <c r="H23" s="27"/>
      <c r="I23" s="27"/>
      <c r="J23" s="27"/>
      <c r="K23" s="27"/>
    </row>
    <row r="24" spans="1:11" x14ac:dyDescent="0.25">
      <c r="D24" s="27"/>
      <c r="E24" s="27"/>
      <c r="F24" s="27"/>
      <c r="G24" s="27"/>
      <c r="H24" s="27"/>
      <c r="I24" s="27"/>
      <c r="J24" s="27"/>
      <c r="K24" s="27"/>
    </row>
  </sheetData>
  <mergeCells count="5">
    <mergeCell ref="A6:G6"/>
    <mergeCell ref="A19:D19"/>
    <mergeCell ref="E7:G7"/>
    <mergeCell ref="A7:D7"/>
    <mergeCell ref="A20:F20"/>
  </mergeCells>
  <pageMargins left="0.7" right="0.7" top="0.75" bottom="0.75" header="0.3" footer="0.3"/>
  <pageSetup scale="97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4D963E-2041-4F25-B401-1DCD0E439CE0}">
  <dimension ref="A1:G20"/>
  <sheetViews>
    <sheetView zoomScaleNormal="100" zoomScaleSheetLayoutView="130" workbookViewId="0">
      <selection activeCell="E28" sqref="E28"/>
    </sheetView>
  </sheetViews>
  <sheetFormatPr defaultRowHeight="15" x14ac:dyDescent="0.25"/>
  <cols>
    <col min="1" max="1" width="34.42578125" customWidth="1"/>
    <col min="2" max="7" width="12.7109375" customWidth="1"/>
  </cols>
  <sheetData>
    <row r="1" spans="1:7" x14ac:dyDescent="0.25">
      <c r="A1" s="411" t="s">
        <v>39</v>
      </c>
      <c r="B1" s="393"/>
      <c r="C1" s="393"/>
      <c r="D1" s="393"/>
      <c r="E1" s="393"/>
      <c r="F1" s="393"/>
      <c r="G1" s="393"/>
    </row>
    <row r="2" spans="1:7" x14ac:dyDescent="0.25">
      <c r="A2" s="7"/>
      <c r="B2" s="388" t="s">
        <v>2</v>
      </c>
      <c r="C2" s="389"/>
      <c r="D2" s="395" t="s">
        <v>3</v>
      </c>
      <c r="E2" s="396"/>
      <c r="F2" s="412" t="s">
        <v>40</v>
      </c>
      <c r="G2" s="413"/>
    </row>
    <row r="3" spans="1:7" ht="39" x14ac:dyDescent="0.25">
      <c r="A3" s="45" t="s">
        <v>41</v>
      </c>
      <c r="B3" s="194" t="s">
        <v>42</v>
      </c>
      <c r="C3" s="194" t="s">
        <v>43</v>
      </c>
      <c r="D3" s="6" t="s">
        <v>8</v>
      </c>
      <c r="E3" s="237" t="s">
        <v>44</v>
      </c>
      <c r="F3" s="236" t="s">
        <v>34</v>
      </c>
      <c r="G3" s="235" t="s">
        <v>45</v>
      </c>
    </row>
    <row r="4" spans="1:7" x14ac:dyDescent="0.25">
      <c r="A4" s="190" t="s">
        <v>46</v>
      </c>
      <c r="B4" s="187">
        <v>100</v>
      </c>
      <c r="C4" s="188">
        <v>125</v>
      </c>
      <c r="D4" s="241">
        <v>550</v>
      </c>
      <c r="E4" s="242">
        <v>3</v>
      </c>
      <c r="F4" s="249">
        <f>C4/D4</f>
        <v>0.22727272727272727</v>
      </c>
      <c r="G4" s="224">
        <f>E4*D4</f>
        <v>1650</v>
      </c>
    </row>
    <row r="5" spans="1:7" x14ac:dyDescent="0.25">
      <c r="A5" s="191"/>
      <c r="B5" s="5"/>
      <c r="C5" s="189"/>
      <c r="D5" s="243"/>
      <c r="E5" s="244"/>
      <c r="F5" s="250" t="e">
        <f>C5/D5</f>
        <v>#DIV/0!</v>
      </c>
      <c r="G5" s="229">
        <f>E5*D5</f>
        <v>0</v>
      </c>
    </row>
    <row r="6" spans="1:7" x14ac:dyDescent="0.25">
      <c r="A6" s="191"/>
      <c r="B6" s="5"/>
      <c r="C6" s="189"/>
      <c r="D6" s="243"/>
      <c r="E6" s="244"/>
      <c r="F6" s="250" t="e">
        <f>C6/D6</f>
        <v>#DIV/0!</v>
      </c>
      <c r="G6" s="229">
        <f t="shared" ref="G6:G13" si="0">E6*D6</f>
        <v>0</v>
      </c>
    </row>
    <row r="7" spans="1:7" x14ac:dyDescent="0.25">
      <c r="A7" s="191"/>
      <c r="B7" s="239"/>
      <c r="C7" s="240"/>
      <c r="D7" s="245"/>
      <c r="E7" s="246"/>
      <c r="F7" s="251"/>
      <c r="G7" s="229">
        <f t="shared" si="0"/>
        <v>0</v>
      </c>
    </row>
    <row r="8" spans="1:7" x14ac:dyDescent="0.25">
      <c r="A8" s="191"/>
      <c r="B8" s="239"/>
      <c r="C8" s="240"/>
      <c r="D8" s="245"/>
      <c r="E8" s="246"/>
      <c r="F8" s="251"/>
      <c r="G8" s="229">
        <f t="shared" si="0"/>
        <v>0</v>
      </c>
    </row>
    <row r="9" spans="1:7" x14ac:dyDescent="0.25">
      <c r="A9" s="191"/>
      <c r="B9" s="239"/>
      <c r="C9" s="240"/>
      <c r="D9" s="245"/>
      <c r="E9" s="246"/>
      <c r="F9" s="251"/>
      <c r="G9" s="229">
        <f t="shared" si="0"/>
        <v>0</v>
      </c>
    </row>
    <row r="10" spans="1:7" x14ac:dyDescent="0.25">
      <c r="A10" s="191"/>
      <c r="B10" s="239"/>
      <c r="C10" s="240"/>
      <c r="D10" s="245"/>
      <c r="E10" s="246"/>
      <c r="F10" s="251"/>
      <c r="G10" s="229">
        <f t="shared" si="0"/>
        <v>0</v>
      </c>
    </row>
    <row r="11" spans="1:7" x14ac:dyDescent="0.25">
      <c r="A11" s="191"/>
      <c r="B11" s="239"/>
      <c r="C11" s="240"/>
      <c r="D11" s="245"/>
      <c r="E11" s="246"/>
      <c r="F11" s="251"/>
      <c r="G11" s="229">
        <f t="shared" si="0"/>
        <v>0</v>
      </c>
    </row>
    <row r="12" spans="1:7" x14ac:dyDescent="0.25">
      <c r="A12" s="191"/>
      <c r="B12" s="239"/>
      <c r="C12" s="240"/>
      <c r="D12" s="245"/>
      <c r="E12" s="246"/>
      <c r="F12" s="251"/>
      <c r="G12" s="229">
        <f t="shared" si="0"/>
        <v>0</v>
      </c>
    </row>
    <row r="13" spans="1:7" x14ac:dyDescent="0.25">
      <c r="A13" s="191"/>
      <c r="B13" s="239"/>
      <c r="C13" s="240"/>
      <c r="D13" s="245">
        <f>F13*12</f>
        <v>0</v>
      </c>
      <c r="E13" s="246"/>
      <c r="F13" s="251">
        <f>B13*C13</f>
        <v>0</v>
      </c>
      <c r="G13" s="229">
        <f t="shared" si="0"/>
        <v>0</v>
      </c>
    </row>
    <row r="14" spans="1:7" x14ac:dyDescent="0.25">
      <c r="A14" s="238"/>
      <c r="B14" s="185"/>
      <c r="C14" s="186"/>
      <c r="D14" s="247">
        <f>F14*12</f>
        <v>0</v>
      </c>
      <c r="E14" s="248"/>
      <c r="F14" s="252">
        <f>B14*C14</f>
        <v>0</v>
      </c>
      <c r="G14" s="234">
        <f>E14*D14</f>
        <v>0</v>
      </c>
    </row>
    <row r="15" spans="1:7" x14ac:dyDescent="0.25">
      <c r="A15" s="414" t="s">
        <v>38</v>
      </c>
      <c r="B15" s="415"/>
      <c r="C15" s="415"/>
      <c r="D15" s="415"/>
      <c r="E15" s="415"/>
      <c r="F15" s="416"/>
      <c r="G15" s="253">
        <f>SUM(G4:G14)</f>
        <v>1650</v>
      </c>
    </row>
    <row r="16" spans="1:7" x14ac:dyDescent="0.25">
      <c r="A16" s="408" t="s">
        <v>17</v>
      </c>
      <c r="B16" s="409"/>
      <c r="C16" s="409"/>
      <c r="D16" s="409"/>
      <c r="E16" s="409"/>
      <c r="F16" s="410"/>
      <c r="G16" s="138">
        <f>G15*12</f>
        <v>19800</v>
      </c>
    </row>
    <row r="17" spans="1:7" x14ac:dyDescent="0.25">
      <c r="A17" s="2"/>
      <c r="B17" s="3"/>
      <c r="C17" s="65"/>
      <c r="D17" s="65"/>
      <c r="E17" s="139"/>
      <c r="F17" s="66"/>
      <c r="G17" s="66"/>
    </row>
    <row r="18" spans="1:7" ht="39" x14ac:dyDescent="0.25">
      <c r="A18" s="1"/>
      <c r="B18" s="1" t="s">
        <v>47</v>
      </c>
      <c r="C18" s="140"/>
      <c r="D18" s="76"/>
      <c r="E18" s="15"/>
      <c r="F18" s="16"/>
      <c r="G18" s="16"/>
    </row>
    <row r="19" spans="1:7" ht="27" customHeight="1" x14ac:dyDescent="0.25">
      <c r="A19" s="254" t="s">
        <v>22</v>
      </c>
      <c r="B19" s="141">
        <v>0.03</v>
      </c>
      <c r="E19" s="15"/>
      <c r="F19" s="16"/>
      <c r="G19" s="16"/>
    </row>
    <row r="20" spans="1:7" x14ac:dyDescent="0.25">
      <c r="A20" s="111" t="s">
        <v>48</v>
      </c>
      <c r="B20" s="142" t="e">
        <f>AVERAGE(F4:F14)</f>
        <v>#DIV/0!</v>
      </c>
      <c r="E20" s="20"/>
      <c r="F20" s="21"/>
      <c r="G20" s="21"/>
    </row>
  </sheetData>
  <mergeCells count="6">
    <mergeCell ref="A16:F16"/>
    <mergeCell ref="B2:C2"/>
    <mergeCell ref="A1:G1"/>
    <mergeCell ref="F2:G2"/>
    <mergeCell ref="D2:E2"/>
    <mergeCell ref="A15:F15"/>
  </mergeCells>
  <pageMargins left="0.7" right="0.7" top="0.75" bottom="0.75" header="0.3" footer="0.3"/>
  <pageSetup scale="78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7BC4AA-AE89-4F2E-AC9D-DC89B8E4AE41}">
  <dimension ref="A1:H21"/>
  <sheetViews>
    <sheetView zoomScaleNormal="100" zoomScaleSheetLayoutView="115" workbookViewId="0">
      <selection activeCell="A10" sqref="A10"/>
    </sheetView>
  </sheetViews>
  <sheetFormatPr defaultRowHeight="15" x14ac:dyDescent="0.25"/>
  <cols>
    <col min="1" max="1" width="36.140625" customWidth="1"/>
    <col min="2" max="7" width="11.28515625" customWidth="1"/>
    <col min="8" max="8" width="16.42578125" customWidth="1"/>
  </cols>
  <sheetData>
    <row r="1" spans="1:8" ht="26.25" x14ac:dyDescent="0.25">
      <c r="A1" s="37" t="s">
        <v>49</v>
      </c>
      <c r="B1" s="38" t="s">
        <v>50</v>
      </c>
      <c r="C1" s="14"/>
      <c r="D1" s="82"/>
      <c r="E1" s="15"/>
      <c r="F1" s="15"/>
      <c r="G1" s="16"/>
    </row>
    <row r="2" spans="1:8" ht="40.5" customHeight="1" x14ac:dyDescent="0.25">
      <c r="A2" s="39" t="s">
        <v>51</v>
      </c>
      <c r="B2" s="40"/>
      <c r="C2" s="14"/>
      <c r="D2" s="144"/>
      <c r="E2" s="15"/>
      <c r="F2" s="15"/>
      <c r="G2" s="16"/>
    </row>
    <row r="3" spans="1:8" ht="26.25" customHeight="1" x14ac:dyDescent="0.25">
      <c r="A3" s="39" t="s">
        <v>22</v>
      </c>
      <c r="B3" s="41"/>
      <c r="C3" s="14"/>
      <c r="D3" s="143"/>
      <c r="E3" s="15"/>
      <c r="F3" s="15"/>
      <c r="G3" s="16"/>
    </row>
    <row r="4" spans="1:8" x14ac:dyDescent="0.25">
      <c r="A4" s="42" t="s">
        <v>52</v>
      </c>
      <c r="B4" s="43" t="e">
        <f>AVERAGE(F9:F19)</f>
        <v>#DIV/0!</v>
      </c>
      <c r="C4" s="14"/>
      <c r="D4" s="143"/>
      <c r="E4" s="15"/>
      <c r="F4" s="15"/>
      <c r="G4" s="16"/>
    </row>
    <row r="5" spans="1:8" x14ac:dyDescent="0.25">
      <c r="A5" s="18"/>
      <c r="B5" s="18"/>
      <c r="C5" s="20"/>
      <c r="D5" s="20"/>
      <c r="E5" s="20"/>
      <c r="F5" s="20"/>
      <c r="G5" s="21"/>
    </row>
    <row r="6" spans="1:8" x14ac:dyDescent="0.25">
      <c r="A6" s="395" t="s">
        <v>53</v>
      </c>
      <c r="B6" s="396"/>
      <c r="C6" s="396"/>
      <c r="D6" s="396"/>
      <c r="E6" s="396"/>
      <c r="F6" s="396"/>
      <c r="G6" s="397"/>
      <c r="H6" s="44"/>
    </row>
    <row r="7" spans="1:8" x14ac:dyDescent="0.25">
      <c r="A7" s="7"/>
      <c r="B7" s="388" t="s">
        <v>2</v>
      </c>
      <c r="C7" s="389"/>
      <c r="D7" s="395" t="s">
        <v>3</v>
      </c>
      <c r="E7" s="396"/>
      <c r="F7" s="412" t="s">
        <v>40</v>
      </c>
      <c r="G7" s="413"/>
      <c r="H7" s="44"/>
    </row>
    <row r="8" spans="1:8" ht="51.75" customHeight="1" x14ac:dyDescent="0.25">
      <c r="A8" s="255" t="s">
        <v>41</v>
      </c>
      <c r="B8" s="194" t="s">
        <v>54</v>
      </c>
      <c r="C8" s="194" t="s">
        <v>43</v>
      </c>
      <c r="D8" s="6" t="s">
        <v>8</v>
      </c>
      <c r="E8" s="237" t="s">
        <v>44</v>
      </c>
      <c r="F8" s="236" t="s">
        <v>34</v>
      </c>
      <c r="G8" s="235" t="s">
        <v>45</v>
      </c>
    </row>
    <row r="9" spans="1:8" x14ac:dyDescent="0.25">
      <c r="A9" s="190" t="s">
        <v>55</v>
      </c>
      <c r="B9" s="187">
        <v>100</v>
      </c>
      <c r="C9" s="188">
        <v>125</v>
      </c>
      <c r="D9" s="241">
        <v>550</v>
      </c>
      <c r="E9" s="242">
        <v>3</v>
      </c>
      <c r="F9" s="249">
        <f>C9/D9</f>
        <v>0.22727272727272727</v>
      </c>
      <c r="G9" s="224">
        <f>E9*D9</f>
        <v>1650</v>
      </c>
    </row>
    <row r="10" spans="1:8" x14ac:dyDescent="0.25">
      <c r="A10" s="191"/>
      <c r="B10" s="5"/>
      <c r="C10" s="189"/>
      <c r="D10" s="243"/>
      <c r="E10" s="244"/>
      <c r="F10" s="250" t="e">
        <f>C10/D10</f>
        <v>#DIV/0!</v>
      </c>
      <c r="G10" s="229">
        <f>E10*D10</f>
        <v>0</v>
      </c>
    </row>
    <row r="11" spans="1:8" x14ac:dyDescent="0.25">
      <c r="A11" s="191"/>
      <c r="B11" s="5"/>
      <c r="C11" s="189"/>
      <c r="D11" s="243"/>
      <c r="E11" s="244"/>
      <c r="F11" s="250" t="e">
        <f t="shared" ref="F11:F18" si="0">C11/D11</f>
        <v>#DIV/0!</v>
      </c>
      <c r="G11" s="229">
        <f t="shared" ref="G11:G18" si="1">E11*D11</f>
        <v>0</v>
      </c>
    </row>
    <row r="12" spans="1:8" x14ac:dyDescent="0.25">
      <c r="A12" s="191"/>
      <c r="B12" s="239"/>
      <c r="C12" s="240"/>
      <c r="D12" s="245"/>
      <c r="E12" s="246"/>
      <c r="F12" s="250" t="e">
        <f t="shared" si="0"/>
        <v>#DIV/0!</v>
      </c>
      <c r="G12" s="229">
        <f t="shared" si="1"/>
        <v>0</v>
      </c>
    </row>
    <row r="13" spans="1:8" x14ac:dyDescent="0.25">
      <c r="A13" s="191"/>
      <c r="B13" s="239"/>
      <c r="C13" s="240"/>
      <c r="D13" s="245"/>
      <c r="E13" s="246"/>
      <c r="F13" s="250" t="e">
        <f t="shared" si="0"/>
        <v>#DIV/0!</v>
      </c>
      <c r="G13" s="229">
        <f t="shared" si="1"/>
        <v>0</v>
      </c>
    </row>
    <row r="14" spans="1:8" x14ac:dyDescent="0.25">
      <c r="A14" s="191"/>
      <c r="B14" s="239"/>
      <c r="C14" s="240"/>
      <c r="D14" s="245"/>
      <c r="E14" s="246"/>
      <c r="F14" s="250" t="e">
        <f t="shared" si="0"/>
        <v>#DIV/0!</v>
      </c>
      <c r="G14" s="229">
        <f t="shared" si="1"/>
        <v>0</v>
      </c>
    </row>
    <row r="15" spans="1:8" x14ac:dyDescent="0.25">
      <c r="A15" s="191"/>
      <c r="B15" s="239"/>
      <c r="C15" s="240"/>
      <c r="D15" s="245"/>
      <c r="E15" s="246"/>
      <c r="F15" s="250" t="e">
        <f t="shared" si="0"/>
        <v>#DIV/0!</v>
      </c>
      <c r="G15" s="229">
        <f t="shared" si="1"/>
        <v>0</v>
      </c>
    </row>
    <row r="16" spans="1:8" x14ac:dyDescent="0.25">
      <c r="A16" s="191"/>
      <c r="B16" s="239"/>
      <c r="C16" s="240"/>
      <c r="D16" s="245"/>
      <c r="E16" s="246"/>
      <c r="F16" s="250" t="e">
        <f t="shared" si="0"/>
        <v>#DIV/0!</v>
      </c>
      <c r="G16" s="229">
        <f t="shared" si="1"/>
        <v>0</v>
      </c>
    </row>
    <row r="17" spans="1:7" x14ac:dyDescent="0.25">
      <c r="A17" s="191"/>
      <c r="B17" s="239"/>
      <c r="C17" s="240"/>
      <c r="D17" s="245"/>
      <c r="E17" s="246"/>
      <c r="F17" s="250" t="e">
        <f t="shared" si="0"/>
        <v>#DIV/0!</v>
      </c>
      <c r="G17" s="229">
        <f t="shared" si="1"/>
        <v>0</v>
      </c>
    </row>
    <row r="18" spans="1:7" x14ac:dyDescent="0.25">
      <c r="A18" s="191"/>
      <c r="B18" s="239"/>
      <c r="C18" s="240"/>
      <c r="D18" s="245"/>
      <c r="E18" s="246"/>
      <c r="F18" s="250" t="e">
        <f t="shared" si="0"/>
        <v>#DIV/0!</v>
      </c>
      <c r="G18" s="229">
        <f t="shared" si="1"/>
        <v>0</v>
      </c>
    </row>
    <row r="19" spans="1:7" x14ac:dyDescent="0.25">
      <c r="A19" s="238"/>
      <c r="B19" s="185"/>
      <c r="C19" s="186"/>
      <c r="D19" s="247"/>
      <c r="E19" s="248"/>
      <c r="F19" s="252" t="e">
        <f>C19/D19</f>
        <v>#DIV/0!</v>
      </c>
      <c r="G19" s="234">
        <f>E19*D19</f>
        <v>0</v>
      </c>
    </row>
    <row r="20" spans="1:7" x14ac:dyDescent="0.25">
      <c r="A20" s="414" t="s">
        <v>38</v>
      </c>
      <c r="B20" s="415"/>
      <c r="C20" s="415"/>
      <c r="D20" s="415"/>
      <c r="E20" s="415"/>
      <c r="F20" s="416"/>
      <c r="G20" s="145">
        <f>SUM(G9:G19)</f>
        <v>1650</v>
      </c>
    </row>
    <row r="21" spans="1:7" x14ac:dyDescent="0.25">
      <c r="A21" s="417" t="s">
        <v>17</v>
      </c>
      <c r="B21" s="418"/>
      <c r="C21" s="418"/>
      <c r="D21" s="418"/>
      <c r="E21" s="418"/>
      <c r="F21" s="419"/>
      <c r="G21" s="146">
        <f>G20*12</f>
        <v>19800</v>
      </c>
    </row>
  </sheetData>
  <mergeCells count="6">
    <mergeCell ref="A6:G6"/>
    <mergeCell ref="A20:F20"/>
    <mergeCell ref="A21:F21"/>
    <mergeCell ref="B7:C7"/>
    <mergeCell ref="D7:E7"/>
    <mergeCell ref="F7:G7"/>
  </mergeCells>
  <pageMargins left="0.7" right="0.7" top="0.75" bottom="0.75" header="0.3" footer="0.3"/>
  <pageSetup scale="77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E54E5B-E3B7-46D6-986E-8278E688165E}">
  <dimension ref="A1:Q44"/>
  <sheetViews>
    <sheetView topLeftCell="A20" zoomScale="85" zoomScaleNormal="85" zoomScaleSheetLayoutView="100" workbookViewId="0">
      <selection activeCell="G51" sqref="G51"/>
    </sheetView>
  </sheetViews>
  <sheetFormatPr defaultRowHeight="15" x14ac:dyDescent="0.25"/>
  <cols>
    <col min="1" max="1" width="29.42578125" customWidth="1"/>
    <col min="2" max="2" width="10.85546875" customWidth="1"/>
  </cols>
  <sheetData>
    <row r="1" spans="1:17" x14ac:dyDescent="0.25">
      <c r="A1" s="1" t="s">
        <v>23</v>
      </c>
      <c r="B1" s="8"/>
      <c r="C1" s="9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1"/>
    </row>
    <row r="2" spans="1:17" x14ac:dyDescent="0.25">
      <c r="A2" s="46" t="s">
        <v>24</v>
      </c>
      <c r="B2" s="13">
        <v>60</v>
      </c>
      <c r="C2" s="14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6"/>
    </row>
    <row r="3" spans="1:17" ht="26.25" x14ac:dyDescent="0.25">
      <c r="A3" s="46" t="s">
        <v>25</v>
      </c>
      <c r="B3" s="13">
        <v>5</v>
      </c>
      <c r="C3" s="14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6"/>
    </row>
    <row r="4" spans="1:17" ht="27.75" customHeight="1" x14ac:dyDescent="0.25">
      <c r="A4" s="47" t="s">
        <v>22</v>
      </c>
      <c r="B4" s="17"/>
      <c r="C4" s="14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6"/>
    </row>
    <row r="5" spans="1:17" x14ac:dyDescent="0.25">
      <c r="A5" s="9"/>
      <c r="B5" s="10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6"/>
    </row>
    <row r="6" spans="1:17" x14ac:dyDescent="0.25">
      <c r="A6" s="398" t="s">
        <v>56</v>
      </c>
      <c r="B6" s="399"/>
      <c r="C6" s="399"/>
      <c r="D6" s="399"/>
      <c r="E6" s="399"/>
      <c r="F6" s="399"/>
      <c r="G6" s="399"/>
      <c r="H6" s="399"/>
      <c r="I6" s="399"/>
      <c r="J6" s="399"/>
      <c r="K6" s="399"/>
      <c r="L6" s="399"/>
      <c r="M6" s="399"/>
      <c r="N6" s="399"/>
      <c r="O6" s="400"/>
      <c r="P6" s="211"/>
      <c r="Q6" s="209"/>
    </row>
    <row r="7" spans="1:17" x14ac:dyDescent="0.25">
      <c r="A7" s="421" t="s">
        <v>57</v>
      </c>
      <c r="B7" s="422"/>
      <c r="C7" s="423"/>
      <c r="D7" s="430" t="s">
        <v>58</v>
      </c>
      <c r="E7" s="431"/>
      <c r="F7" s="431"/>
      <c r="G7" s="431"/>
      <c r="H7" s="431"/>
      <c r="I7" s="431"/>
      <c r="J7" s="431"/>
      <c r="K7" s="431"/>
      <c r="L7" s="431"/>
      <c r="M7" s="431"/>
      <c r="N7" s="431"/>
      <c r="O7" s="432"/>
      <c r="P7" s="212"/>
      <c r="Q7" s="210"/>
    </row>
    <row r="8" spans="1:17" ht="39" customHeight="1" x14ac:dyDescent="0.25">
      <c r="A8" s="48" t="s">
        <v>59</v>
      </c>
      <c r="B8" s="49" t="s">
        <v>60</v>
      </c>
      <c r="C8" s="50" t="s">
        <v>61</v>
      </c>
      <c r="D8" s="49" t="s">
        <v>62</v>
      </c>
      <c r="E8" s="49" t="s">
        <v>63</v>
      </c>
      <c r="F8" s="49" t="s">
        <v>64</v>
      </c>
      <c r="G8" s="49" t="s">
        <v>65</v>
      </c>
      <c r="H8" s="49" t="s">
        <v>66</v>
      </c>
      <c r="I8" s="49" t="s">
        <v>67</v>
      </c>
      <c r="J8" s="49" t="s">
        <v>68</v>
      </c>
      <c r="K8" s="49" t="s">
        <v>69</v>
      </c>
      <c r="L8" s="49" t="s">
        <v>70</v>
      </c>
      <c r="M8" s="49" t="s">
        <v>71</v>
      </c>
      <c r="N8" s="49" t="s">
        <v>72</v>
      </c>
      <c r="O8" s="49" t="s">
        <v>73</v>
      </c>
      <c r="P8" s="14"/>
      <c r="Q8" s="16"/>
    </row>
    <row r="9" spans="1:17" x14ac:dyDescent="0.25">
      <c r="A9" s="51" t="s">
        <v>74</v>
      </c>
      <c r="B9" s="52"/>
      <c r="C9" s="53">
        <v>50</v>
      </c>
      <c r="D9" s="54">
        <v>5</v>
      </c>
      <c r="E9" s="55">
        <v>10</v>
      </c>
      <c r="F9" s="55">
        <v>5</v>
      </c>
      <c r="G9" s="55">
        <v>4</v>
      </c>
      <c r="H9" s="55">
        <v>1</v>
      </c>
      <c r="I9" s="55">
        <v>2</v>
      </c>
      <c r="J9" s="55">
        <v>3</v>
      </c>
      <c r="K9" s="55"/>
      <c r="L9" s="55"/>
      <c r="M9" s="55"/>
      <c r="N9" s="55"/>
      <c r="O9" s="213"/>
      <c r="P9" s="14"/>
      <c r="Q9" s="16"/>
    </row>
    <row r="10" spans="1:17" x14ac:dyDescent="0.25">
      <c r="A10" s="51"/>
      <c r="B10" s="52"/>
      <c r="C10" s="53"/>
      <c r="D10" s="56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214"/>
      <c r="P10" s="14"/>
      <c r="Q10" s="16"/>
    </row>
    <row r="11" spans="1:17" x14ac:dyDescent="0.25">
      <c r="A11" s="51"/>
      <c r="B11" s="52"/>
      <c r="C11" s="53"/>
      <c r="D11" s="56"/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214"/>
      <c r="P11" s="14"/>
      <c r="Q11" s="16"/>
    </row>
    <row r="12" spans="1:17" x14ac:dyDescent="0.25">
      <c r="A12" s="51"/>
      <c r="B12" s="52"/>
      <c r="C12" s="53"/>
      <c r="D12" s="56"/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214"/>
      <c r="P12" s="14"/>
      <c r="Q12" s="16"/>
    </row>
    <row r="13" spans="1:17" x14ac:dyDescent="0.25">
      <c r="A13" s="51"/>
      <c r="B13" s="52"/>
      <c r="C13" s="53"/>
      <c r="D13" s="56"/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214"/>
      <c r="P13" s="14"/>
      <c r="Q13" s="16"/>
    </row>
    <row r="14" spans="1:17" x14ac:dyDescent="0.25">
      <c r="A14" s="51"/>
      <c r="B14" s="52"/>
      <c r="C14" s="53"/>
      <c r="D14" s="56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214"/>
      <c r="P14" s="14"/>
      <c r="Q14" s="16"/>
    </row>
    <row r="15" spans="1:17" x14ac:dyDescent="0.25">
      <c r="A15" s="51"/>
      <c r="B15" s="52"/>
      <c r="C15" s="53"/>
      <c r="D15" s="56"/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214"/>
      <c r="P15" s="14"/>
      <c r="Q15" s="16"/>
    </row>
    <row r="16" spans="1:17" x14ac:dyDescent="0.25">
      <c r="A16" s="51"/>
      <c r="B16" s="52"/>
      <c r="C16" s="53"/>
      <c r="D16" s="56"/>
      <c r="E16" s="57"/>
      <c r="F16" s="57"/>
      <c r="G16" s="57"/>
      <c r="H16" s="57"/>
      <c r="I16" s="57"/>
      <c r="J16" s="57"/>
      <c r="K16" s="57"/>
      <c r="L16" s="57"/>
      <c r="M16" s="57"/>
      <c r="N16" s="57"/>
      <c r="O16" s="214"/>
      <c r="P16" s="14"/>
      <c r="Q16" s="16"/>
    </row>
    <row r="17" spans="1:17" x14ac:dyDescent="0.25">
      <c r="A17" s="51"/>
      <c r="B17" s="52"/>
      <c r="C17" s="53"/>
      <c r="D17" s="56"/>
      <c r="E17" s="57"/>
      <c r="F17" s="57"/>
      <c r="G17" s="57"/>
      <c r="H17" s="57"/>
      <c r="I17" s="57"/>
      <c r="J17" s="57"/>
      <c r="K17" s="57"/>
      <c r="L17" s="57"/>
      <c r="M17" s="57"/>
      <c r="N17" s="57"/>
      <c r="O17" s="214"/>
      <c r="P17" s="14"/>
      <c r="Q17" s="16"/>
    </row>
    <row r="18" spans="1:17" x14ac:dyDescent="0.25">
      <c r="A18" s="51"/>
      <c r="B18" s="52"/>
      <c r="C18" s="53"/>
      <c r="D18" s="56"/>
      <c r="E18" s="57"/>
      <c r="F18" s="57"/>
      <c r="G18" s="57"/>
      <c r="H18" s="57"/>
      <c r="I18" s="57"/>
      <c r="J18" s="57"/>
      <c r="K18" s="57"/>
      <c r="L18" s="57"/>
      <c r="M18" s="57"/>
      <c r="N18" s="57"/>
      <c r="O18" s="214"/>
      <c r="P18" s="14"/>
      <c r="Q18" s="16"/>
    </row>
    <row r="19" spans="1:17" x14ac:dyDescent="0.25">
      <c r="A19" s="51"/>
      <c r="B19" s="52"/>
      <c r="C19" s="53"/>
      <c r="D19" s="56"/>
      <c r="E19" s="57"/>
      <c r="F19" s="57"/>
      <c r="G19" s="57"/>
      <c r="H19" s="57"/>
      <c r="I19" s="57"/>
      <c r="J19" s="57"/>
      <c r="K19" s="57"/>
      <c r="L19" s="57"/>
      <c r="M19" s="57"/>
      <c r="N19" s="57"/>
      <c r="O19" s="214"/>
      <c r="P19" s="14"/>
      <c r="Q19" s="16"/>
    </row>
    <row r="20" spans="1:17" x14ac:dyDescent="0.25">
      <c r="A20" s="51"/>
      <c r="B20" s="52"/>
      <c r="C20" s="53"/>
      <c r="D20" s="56"/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214"/>
      <c r="P20" s="14"/>
      <c r="Q20" s="16"/>
    </row>
    <row r="21" spans="1:17" x14ac:dyDescent="0.25">
      <c r="A21" s="51"/>
      <c r="B21" s="52"/>
      <c r="C21" s="53"/>
      <c r="D21" s="56"/>
      <c r="E21" s="57"/>
      <c r="F21" s="57"/>
      <c r="G21" s="57"/>
      <c r="H21" s="57"/>
      <c r="I21" s="57"/>
      <c r="J21" s="57"/>
      <c r="K21" s="57"/>
      <c r="L21" s="57"/>
      <c r="M21" s="57"/>
      <c r="N21" s="57"/>
      <c r="O21" s="214"/>
      <c r="P21" s="14"/>
      <c r="Q21" s="16"/>
    </row>
    <row r="22" spans="1:17" x14ac:dyDescent="0.25">
      <c r="A22" s="51"/>
      <c r="B22" s="52"/>
      <c r="C22" s="58"/>
      <c r="D22" s="56"/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214"/>
      <c r="P22" s="14"/>
      <c r="Q22" s="16"/>
    </row>
    <row r="23" spans="1:17" x14ac:dyDescent="0.25">
      <c r="A23" s="51"/>
      <c r="B23" s="52"/>
      <c r="C23" s="58"/>
      <c r="D23" s="56"/>
      <c r="E23" s="57"/>
      <c r="F23" s="57"/>
      <c r="G23" s="57"/>
      <c r="H23" s="57"/>
      <c r="I23" s="57"/>
      <c r="J23" s="57"/>
      <c r="K23" s="57"/>
      <c r="L23" s="57"/>
      <c r="M23" s="57"/>
      <c r="N23" s="57"/>
      <c r="O23" s="214"/>
      <c r="P23" s="14"/>
      <c r="Q23" s="16"/>
    </row>
    <row r="24" spans="1:17" x14ac:dyDescent="0.25">
      <c r="A24" s="59"/>
      <c r="B24" s="60"/>
      <c r="C24" s="61"/>
      <c r="D24" s="62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215"/>
      <c r="P24" s="14"/>
      <c r="Q24" s="16"/>
    </row>
    <row r="25" spans="1:17" x14ac:dyDescent="0.25">
      <c r="A25" s="64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65"/>
      <c r="P25" s="76"/>
      <c r="Q25" s="16"/>
    </row>
    <row r="26" spans="1:17" x14ac:dyDescent="0.25">
      <c r="A26" s="428" t="s">
        <v>75</v>
      </c>
      <c r="B26" s="428"/>
      <c r="C26" s="428"/>
      <c r="D26" s="428"/>
      <c r="E26" s="428"/>
      <c r="F26" s="428"/>
      <c r="G26" s="428"/>
      <c r="H26" s="428"/>
      <c r="I26" s="428"/>
      <c r="J26" s="428"/>
      <c r="K26" s="428"/>
      <c r="L26" s="428"/>
      <c r="M26" s="428"/>
      <c r="N26" s="428"/>
      <c r="O26" s="428"/>
      <c r="P26" s="429"/>
      <c r="Q26" s="11"/>
    </row>
    <row r="27" spans="1:17" x14ac:dyDescent="0.25">
      <c r="A27" s="427" t="s">
        <v>76</v>
      </c>
      <c r="B27" s="427"/>
      <c r="C27" s="427"/>
      <c r="D27" s="427"/>
      <c r="E27" s="427"/>
      <c r="F27" s="427"/>
      <c r="G27" s="427"/>
      <c r="H27" s="427"/>
      <c r="I27" s="427"/>
      <c r="J27" s="427"/>
      <c r="K27" s="427"/>
      <c r="L27" s="427"/>
      <c r="M27" s="427"/>
      <c r="N27" s="427"/>
      <c r="O27" s="427"/>
      <c r="P27" s="427"/>
      <c r="Q27" s="199"/>
    </row>
    <row r="28" spans="1:17" x14ac:dyDescent="0.25">
      <c r="A28" s="424" t="s">
        <v>57</v>
      </c>
      <c r="B28" s="425"/>
      <c r="C28" s="425"/>
      <c r="D28" s="425"/>
      <c r="E28" s="425"/>
      <c r="F28" s="425"/>
      <c r="G28" s="425"/>
      <c r="H28" s="425"/>
      <c r="I28" s="425"/>
      <c r="J28" s="425"/>
      <c r="K28" s="425"/>
      <c r="L28" s="425"/>
      <c r="M28" s="425"/>
      <c r="N28" s="425"/>
      <c r="O28" s="425"/>
      <c r="P28" s="426"/>
      <c r="Q28" s="199"/>
    </row>
    <row r="29" spans="1:17" ht="24" customHeight="1" x14ac:dyDescent="0.25">
      <c r="A29" s="203" t="s">
        <v>59</v>
      </c>
      <c r="B29" s="203" t="s">
        <v>62</v>
      </c>
      <c r="C29" s="203" t="s">
        <v>63</v>
      </c>
      <c r="D29" s="203" t="s">
        <v>64</v>
      </c>
      <c r="E29" s="203" t="s">
        <v>65</v>
      </c>
      <c r="F29" s="203" t="s">
        <v>66</v>
      </c>
      <c r="G29" s="203" t="s">
        <v>67</v>
      </c>
      <c r="H29" s="203" t="s">
        <v>68</v>
      </c>
      <c r="I29" s="203" t="s">
        <v>69</v>
      </c>
      <c r="J29" s="203" t="s">
        <v>70</v>
      </c>
      <c r="K29" s="203" t="s">
        <v>71</v>
      </c>
      <c r="L29" s="203" t="s">
        <v>72</v>
      </c>
      <c r="M29" s="203" t="s">
        <v>73</v>
      </c>
      <c r="N29" s="203" t="s">
        <v>77</v>
      </c>
      <c r="O29" s="203" t="s">
        <v>78</v>
      </c>
      <c r="P29" s="49" t="s">
        <v>34</v>
      </c>
      <c r="Q29" s="199"/>
    </row>
    <row r="30" spans="1:17" x14ac:dyDescent="0.25">
      <c r="A30" s="201" t="str">
        <f t="shared" ref="A30:A42" si="0">A9</f>
        <v>Dive Service 1 (please enter name)</v>
      </c>
      <c r="B30" s="202">
        <f t="shared" ref="B30:M30" si="1">D9*$C$9</f>
        <v>250</v>
      </c>
      <c r="C30" s="202">
        <f t="shared" si="1"/>
        <v>500</v>
      </c>
      <c r="D30" s="202">
        <f t="shared" si="1"/>
        <v>250</v>
      </c>
      <c r="E30" s="202">
        <f t="shared" si="1"/>
        <v>200</v>
      </c>
      <c r="F30" s="202">
        <f t="shared" si="1"/>
        <v>50</v>
      </c>
      <c r="G30" s="202">
        <f t="shared" si="1"/>
        <v>100</v>
      </c>
      <c r="H30" s="202">
        <f t="shared" si="1"/>
        <v>150</v>
      </c>
      <c r="I30" s="202">
        <f t="shared" si="1"/>
        <v>0</v>
      </c>
      <c r="J30" s="202">
        <f t="shared" si="1"/>
        <v>0</v>
      </c>
      <c r="K30" s="202">
        <f t="shared" si="1"/>
        <v>0</v>
      </c>
      <c r="L30" s="202">
        <f t="shared" si="1"/>
        <v>0</v>
      </c>
      <c r="M30" s="202">
        <f t="shared" si="1"/>
        <v>0</v>
      </c>
      <c r="N30" s="216">
        <f t="shared" ref="N30:N42" si="2">O30*$C$9</f>
        <v>0</v>
      </c>
      <c r="O30" s="256">
        <f t="shared" ref="O30:O42" si="3">(($B$2/15.42)*B9*$B$3)</f>
        <v>0</v>
      </c>
      <c r="P30" s="257">
        <f t="shared" ref="P30:P42" si="4">O30/C9</f>
        <v>0</v>
      </c>
      <c r="Q30" s="199"/>
    </row>
    <row r="31" spans="1:17" x14ac:dyDescent="0.25">
      <c r="A31" s="68">
        <f t="shared" si="0"/>
        <v>0</v>
      </c>
      <c r="B31" s="69">
        <f t="shared" ref="B31:B42" si="5">D10*$C$9</f>
        <v>0</v>
      </c>
      <c r="C31" s="69">
        <f t="shared" ref="C31:C42" si="6">E10*$C$9</f>
        <v>0</v>
      </c>
      <c r="D31" s="69">
        <f t="shared" ref="D31:D42" si="7">F10*$C$9</f>
        <v>0</v>
      </c>
      <c r="E31" s="69">
        <f t="shared" ref="E31:E42" si="8">G10*$C$9</f>
        <v>0</v>
      </c>
      <c r="F31" s="69">
        <f t="shared" ref="F31:F42" si="9">H10*$C$9</f>
        <v>0</v>
      </c>
      <c r="G31" s="69">
        <f t="shared" ref="G31:G42" si="10">I10*$C$9</f>
        <v>0</v>
      </c>
      <c r="H31" s="69">
        <f t="shared" ref="H31:H42" si="11">J10*$C$9</f>
        <v>0</v>
      </c>
      <c r="I31" s="69">
        <f t="shared" ref="I31:I42" si="12">K10*$C$9</f>
        <v>0</v>
      </c>
      <c r="J31" s="69">
        <f t="shared" ref="J31:J42" si="13">L10*$C$9</f>
        <v>0</v>
      </c>
      <c r="K31" s="69">
        <f t="shared" ref="K31:K42" si="14">M10*$C$9</f>
        <v>0</v>
      </c>
      <c r="L31" s="69">
        <f t="shared" ref="L31:L42" si="15">N10*$C$9</f>
        <v>0</v>
      </c>
      <c r="M31" s="69">
        <f t="shared" ref="M31:M42" si="16">O10*$C$9</f>
        <v>0</v>
      </c>
      <c r="N31" s="217">
        <f t="shared" si="2"/>
        <v>0</v>
      </c>
      <c r="O31" s="258">
        <f t="shared" si="3"/>
        <v>0</v>
      </c>
      <c r="P31" s="259" t="e">
        <f t="shared" si="4"/>
        <v>#DIV/0!</v>
      </c>
      <c r="Q31" s="199"/>
    </row>
    <row r="32" spans="1:17" x14ac:dyDescent="0.25">
      <c r="A32" s="68">
        <f t="shared" si="0"/>
        <v>0</v>
      </c>
      <c r="B32" s="69">
        <f t="shared" si="5"/>
        <v>0</v>
      </c>
      <c r="C32" s="69">
        <f t="shared" si="6"/>
        <v>0</v>
      </c>
      <c r="D32" s="69">
        <f t="shared" si="7"/>
        <v>0</v>
      </c>
      <c r="E32" s="69">
        <f t="shared" si="8"/>
        <v>0</v>
      </c>
      <c r="F32" s="69">
        <f t="shared" si="9"/>
        <v>0</v>
      </c>
      <c r="G32" s="69">
        <f t="shared" si="10"/>
        <v>0</v>
      </c>
      <c r="H32" s="69">
        <f t="shared" si="11"/>
        <v>0</v>
      </c>
      <c r="I32" s="69">
        <f t="shared" si="12"/>
        <v>0</v>
      </c>
      <c r="J32" s="69">
        <f t="shared" si="13"/>
        <v>0</v>
      </c>
      <c r="K32" s="69">
        <f t="shared" si="14"/>
        <v>0</v>
      </c>
      <c r="L32" s="69">
        <f t="shared" si="15"/>
        <v>0</v>
      </c>
      <c r="M32" s="69">
        <f t="shared" si="16"/>
        <v>0</v>
      </c>
      <c r="N32" s="217">
        <f t="shared" si="2"/>
        <v>0</v>
      </c>
      <c r="O32" s="258">
        <f t="shared" si="3"/>
        <v>0</v>
      </c>
      <c r="P32" s="259" t="e">
        <f t="shared" si="4"/>
        <v>#DIV/0!</v>
      </c>
      <c r="Q32" s="199"/>
    </row>
    <row r="33" spans="1:17" x14ac:dyDescent="0.25">
      <c r="A33" s="68">
        <f t="shared" si="0"/>
        <v>0</v>
      </c>
      <c r="B33" s="69">
        <f t="shared" si="5"/>
        <v>0</v>
      </c>
      <c r="C33" s="69">
        <f t="shared" si="6"/>
        <v>0</v>
      </c>
      <c r="D33" s="69">
        <f t="shared" si="7"/>
        <v>0</v>
      </c>
      <c r="E33" s="69">
        <f t="shared" si="8"/>
        <v>0</v>
      </c>
      <c r="F33" s="69">
        <f t="shared" si="9"/>
        <v>0</v>
      </c>
      <c r="G33" s="69">
        <f t="shared" si="10"/>
        <v>0</v>
      </c>
      <c r="H33" s="69">
        <f t="shared" si="11"/>
        <v>0</v>
      </c>
      <c r="I33" s="69">
        <f t="shared" si="12"/>
        <v>0</v>
      </c>
      <c r="J33" s="69">
        <f t="shared" si="13"/>
        <v>0</v>
      </c>
      <c r="K33" s="69">
        <f t="shared" si="14"/>
        <v>0</v>
      </c>
      <c r="L33" s="69">
        <f t="shared" si="15"/>
        <v>0</v>
      </c>
      <c r="M33" s="69">
        <f t="shared" si="16"/>
        <v>0</v>
      </c>
      <c r="N33" s="217">
        <f t="shared" si="2"/>
        <v>0</v>
      </c>
      <c r="O33" s="258">
        <f t="shared" si="3"/>
        <v>0</v>
      </c>
      <c r="P33" s="259" t="e">
        <f t="shared" si="4"/>
        <v>#DIV/0!</v>
      </c>
      <c r="Q33" s="199"/>
    </row>
    <row r="34" spans="1:17" x14ac:dyDescent="0.25">
      <c r="A34" s="68">
        <f t="shared" si="0"/>
        <v>0</v>
      </c>
      <c r="B34" s="69">
        <f t="shared" si="5"/>
        <v>0</v>
      </c>
      <c r="C34" s="69">
        <f t="shared" si="6"/>
        <v>0</v>
      </c>
      <c r="D34" s="69">
        <f t="shared" si="7"/>
        <v>0</v>
      </c>
      <c r="E34" s="69">
        <f t="shared" si="8"/>
        <v>0</v>
      </c>
      <c r="F34" s="69">
        <f t="shared" si="9"/>
        <v>0</v>
      </c>
      <c r="G34" s="69">
        <f t="shared" si="10"/>
        <v>0</v>
      </c>
      <c r="H34" s="69">
        <f t="shared" si="11"/>
        <v>0</v>
      </c>
      <c r="I34" s="69">
        <f t="shared" si="12"/>
        <v>0</v>
      </c>
      <c r="J34" s="69">
        <f t="shared" si="13"/>
        <v>0</v>
      </c>
      <c r="K34" s="69">
        <f t="shared" si="14"/>
        <v>0</v>
      </c>
      <c r="L34" s="69">
        <f t="shared" si="15"/>
        <v>0</v>
      </c>
      <c r="M34" s="69">
        <f t="shared" si="16"/>
        <v>0</v>
      </c>
      <c r="N34" s="217">
        <f t="shared" si="2"/>
        <v>0</v>
      </c>
      <c r="O34" s="258">
        <f t="shared" si="3"/>
        <v>0</v>
      </c>
      <c r="P34" s="259" t="e">
        <f t="shared" si="4"/>
        <v>#DIV/0!</v>
      </c>
      <c r="Q34" s="199"/>
    </row>
    <row r="35" spans="1:17" x14ac:dyDescent="0.25">
      <c r="A35" s="68">
        <f t="shared" si="0"/>
        <v>0</v>
      </c>
      <c r="B35" s="69">
        <f t="shared" si="5"/>
        <v>0</v>
      </c>
      <c r="C35" s="69">
        <f t="shared" si="6"/>
        <v>0</v>
      </c>
      <c r="D35" s="69">
        <f t="shared" si="7"/>
        <v>0</v>
      </c>
      <c r="E35" s="69">
        <f t="shared" si="8"/>
        <v>0</v>
      </c>
      <c r="F35" s="69">
        <f t="shared" si="9"/>
        <v>0</v>
      </c>
      <c r="G35" s="69">
        <f t="shared" si="10"/>
        <v>0</v>
      </c>
      <c r="H35" s="69">
        <f t="shared" si="11"/>
        <v>0</v>
      </c>
      <c r="I35" s="69">
        <f t="shared" si="12"/>
        <v>0</v>
      </c>
      <c r="J35" s="69">
        <f t="shared" si="13"/>
        <v>0</v>
      </c>
      <c r="K35" s="69">
        <f t="shared" si="14"/>
        <v>0</v>
      </c>
      <c r="L35" s="69">
        <f t="shared" si="15"/>
        <v>0</v>
      </c>
      <c r="M35" s="69">
        <f t="shared" si="16"/>
        <v>0</v>
      </c>
      <c r="N35" s="217">
        <f t="shared" si="2"/>
        <v>0</v>
      </c>
      <c r="O35" s="258">
        <f t="shared" si="3"/>
        <v>0</v>
      </c>
      <c r="P35" s="259" t="e">
        <f t="shared" si="4"/>
        <v>#DIV/0!</v>
      </c>
      <c r="Q35" s="199"/>
    </row>
    <row r="36" spans="1:17" x14ac:dyDescent="0.25">
      <c r="A36" s="68">
        <f t="shared" si="0"/>
        <v>0</v>
      </c>
      <c r="B36" s="69">
        <f t="shared" si="5"/>
        <v>0</v>
      </c>
      <c r="C36" s="69">
        <f t="shared" si="6"/>
        <v>0</v>
      </c>
      <c r="D36" s="69">
        <f t="shared" si="7"/>
        <v>0</v>
      </c>
      <c r="E36" s="69">
        <f t="shared" si="8"/>
        <v>0</v>
      </c>
      <c r="F36" s="69">
        <f t="shared" si="9"/>
        <v>0</v>
      </c>
      <c r="G36" s="69">
        <f t="shared" si="10"/>
        <v>0</v>
      </c>
      <c r="H36" s="69">
        <f t="shared" si="11"/>
        <v>0</v>
      </c>
      <c r="I36" s="69">
        <f t="shared" si="12"/>
        <v>0</v>
      </c>
      <c r="J36" s="69">
        <f t="shared" si="13"/>
        <v>0</v>
      </c>
      <c r="K36" s="69">
        <f t="shared" si="14"/>
        <v>0</v>
      </c>
      <c r="L36" s="69">
        <f t="shared" si="15"/>
        <v>0</v>
      </c>
      <c r="M36" s="69">
        <f t="shared" si="16"/>
        <v>0</v>
      </c>
      <c r="N36" s="217">
        <f t="shared" si="2"/>
        <v>0</v>
      </c>
      <c r="O36" s="258">
        <f t="shared" si="3"/>
        <v>0</v>
      </c>
      <c r="P36" s="259" t="e">
        <f t="shared" si="4"/>
        <v>#DIV/0!</v>
      </c>
      <c r="Q36" s="199"/>
    </row>
    <row r="37" spans="1:17" x14ac:dyDescent="0.25">
      <c r="A37" s="68">
        <f t="shared" si="0"/>
        <v>0</v>
      </c>
      <c r="B37" s="69">
        <f t="shared" si="5"/>
        <v>0</v>
      </c>
      <c r="C37" s="69">
        <f t="shared" si="6"/>
        <v>0</v>
      </c>
      <c r="D37" s="69">
        <f t="shared" si="7"/>
        <v>0</v>
      </c>
      <c r="E37" s="69">
        <f t="shared" si="8"/>
        <v>0</v>
      </c>
      <c r="F37" s="69">
        <f t="shared" si="9"/>
        <v>0</v>
      </c>
      <c r="G37" s="69">
        <f t="shared" si="10"/>
        <v>0</v>
      </c>
      <c r="H37" s="69">
        <f t="shared" si="11"/>
        <v>0</v>
      </c>
      <c r="I37" s="69">
        <f t="shared" si="12"/>
        <v>0</v>
      </c>
      <c r="J37" s="69">
        <f t="shared" si="13"/>
        <v>0</v>
      </c>
      <c r="K37" s="69">
        <f t="shared" si="14"/>
        <v>0</v>
      </c>
      <c r="L37" s="69">
        <f t="shared" si="15"/>
        <v>0</v>
      </c>
      <c r="M37" s="69">
        <f t="shared" si="16"/>
        <v>0</v>
      </c>
      <c r="N37" s="217">
        <f t="shared" si="2"/>
        <v>0</v>
      </c>
      <c r="O37" s="258">
        <f t="shared" si="3"/>
        <v>0</v>
      </c>
      <c r="P37" s="259" t="e">
        <f t="shared" si="4"/>
        <v>#DIV/0!</v>
      </c>
      <c r="Q37" s="199"/>
    </row>
    <row r="38" spans="1:17" x14ac:dyDescent="0.25">
      <c r="A38" s="68">
        <f t="shared" si="0"/>
        <v>0</v>
      </c>
      <c r="B38" s="69">
        <f t="shared" si="5"/>
        <v>0</v>
      </c>
      <c r="C38" s="69">
        <f t="shared" si="6"/>
        <v>0</v>
      </c>
      <c r="D38" s="69">
        <f t="shared" si="7"/>
        <v>0</v>
      </c>
      <c r="E38" s="69">
        <f t="shared" si="8"/>
        <v>0</v>
      </c>
      <c r="F38" s="69">
        <f t="shared" si="9"/>
        <v>0</v>
      </c>
      <c r="G38" s="69">
        <f t="shared" si="10"/>
        <v>0</v>
      </c>
      <c r="H38" s="69">
        <f t="shared" si="11"/>
        <v>0</v>
      </c>
      <c r="I38" s="69">
        <f t="shared" si="12"/>
        <v>0</v>
      </c>
      <c r="J38" s="69">
        <f t="shared" si="13"/>
        <v>0</v>
      </c>
      <c r="K38" s="69">
        <f t="shared" si="14"/>
        <v>0</v>
      </c>
      <c r="L38" s="69">
        <f t="shared" si="15"/>
        <v>0</v>
      </c>
      <c r="M38" s="69">
        <f t="shared" si="16"/>
        <v>0</v>
      </c>
      <c r="N38" s="217">
        <f t="shared" si="2"/>
        <v>0</v>
      </c>
      <c r="O38" s="258">
        <f t="shared" si="3"/>
        <v>0</v>
      </c>
      <c r="P38" s="259" t="e">
        <f t="shared" si="4"/>
        <v>#DIV/0!</v>
      </c>
      <c r="Q38" s="199"/>
    </row>
    <row r="39" spans="1:17" x14ac:dyDescent="0.25">
      <c r="A39" s="68">
        <f t="shared" si="0"/>
        <v>0</v>
      </c>
      <c r="B39" s="69">
        <f t="shared" si="5"/>
        <v>0</v>
      </c>
      <c r="C39" s="69">
        <f t="shared" si="6"/>
        <v>0</v>
      </c>
      <c r="D39" s="69">
        <f t="shared" si="7"/>
        <v>0</v>
      </c>
      <c r="E39" s="69">
        <f t="shared" si="8"/>
        <v>0</v>
      </c>
      <c r="F39" s="69">
        <f t="shared" si="9"/>
        <v>0</v>
      </c>
      <c r="G39" s="69">
        <f t="shared" si="10"/>
        <v>0</v>
      </c>
      <c r="H39" s="69">
        <f t="shared" si="11"/>
        <v>0</v>
      </c>
      <c r="I39" s="69">
        <f t="shared" si="12"/>
        <v>0</v>
      </c>
      <c r="J39" s="69">
        <f t="shared" si="13"/>
        <v>0</v>
      </c>
      <c r="K39" s="69">
        <f t="shared" si="14"/>
        <v>0</v>
      </c>
      <c r="L39" s="69">
        <f t="shared" si="15"/>
        <v>0</v>
      </c>
      <c r="M39" s="69">
        <f t="shared" si="16"/>
        <v>0</v>
      </c>
      <c r="N39" s="217">
        <f t="shared" si="2"/>
        <v>0</v>
      </c>
      <c r="O39" s="258">
        <f t="shared" si="3"/>
        <v>0</v>
      </c>
      <c r="P39" s="259" t="e">
        <f t="shared" si="4"/>
        <v>#DIV/0!</v>
      </c>
      <c r="Q39" s="199"/>
    </row>
    <row r="40" spans="1:17" x14ac:dyDescent="0.25">
      <c r="A40" s="68">
        <f t="shared" si="0"/>
        <v>0</v>
      </c>
      <c r="B40" s="69">
        <f t="shared" si="5"/>
        <v>0</v>
      </c>
      <c r="C40" s="69">
        <f t="shared" si="6"/>
        <v>0</v>
      </c>
      <c r="D40" s="69">
        <f t="shared" si="7"/>
        <v>0</v>
      </c>
      <c r="E40" s="69">
        <f t="shared" si="8"/>
        <v>0</v>
      </c>
      <c r="F40" s="69">
        <f t="shared" si="9"/>
        <v>0</v>
      </c>
      <c r="G40" s="69">
        <f t="shared" si="10"/>
        <v>0</v>
      </c>
      <c r="H40" s="69">
        <f t="shared" si="11"/>
        <v>0</v>
      </c>
      <c r="I40" s="69">
        <f t="shared" si="12"/>
        <v>0</v>
      </c>
      <c r="J40" s="69">
        <f t="shared" si="13"/>
        <v>0</v>
      </c>
      <c r="K40" s="69">
        <f t="shared" si="14"/>
        <v>0</v>
      </c>
      <c r="L40" s="69">
        <f t="shared" si="15"/>
        <v>0</v>
      </c>
      <c r="M40" s="69">
        <f t="shared" si="16"/>
        <v>0</v>
      </c>
      <c r="N40" s="217">
        <f t="shared" si="2"/>
        <v>0</v>
      </c>
      <c r="O40" s="258">
        <f t="shared" si="3"/>
        <v>0</v>
      </c>
      <c r="P40" s="259" t="e">
        <f t="shared" si="4"/>
        <v>#DIV/0!</v>
      </c>
      <c r="Q40" s="199"/>
    </row>
    <row r="41" spans="1:17" x14ac:dyDescent="0.25">
      <c r="A41" s="68">
        <f t="shared" si="0"/>
        <v>0</v>
      </c>
      <c r="B41" s="69">
        <f t="shared" si="5"/>
        <v>0</v>
      </c>
      <c r="C41" s="69">
        <f t="shared" si="6"/>
        <v>0</v>
      </c>
      <c r="D41" s="69">
        <f t="shared" si="7"/>
        <v>0</v>
      </c>
      <c r="E41" s="69">
        <f t="shared" si="8"/>
        <v>0</v>
      </c>
      <c r="F41" s="69">
        <f t="shared" si="9"/>
        <v>0</v>
      </c>
      <c r="G41" s="69">
        <f t="shared" si="10"/>
        <v>0</v>
      </c>
      <c r="H41" s="69">
        <f t="shared" si="11"/>
        <v>0</v>
      </c>
      <c r="I41" s="69">
        <f t="shared" si="12"/>
        <v>0</v>
      </c>
      <c r="J41" s="69">
        <f t="shared" si="13"/>
        <v>0</v>
      </c>
      <c r="K41" s="69">
        <f t="shared" si="14"/>
        <v>0</v>
      </c>
      <c r="L41" s="69">
        <f t="shared" si="15"/>
        <v>0</v>
      </c>
      <c r="M41" s="69">
        <f t="shared" si="16"/>
        <v>0</v>
      </c>
      <c r="N41" s="217">
        <f t="shared" si="2"/>
        <v>0</v>
      </c>
      <c r="O41" s="258">
        <f t="shared" si="3"/>
        <v>0</v>
      </c>
      <c r="P41" s="259" t="e">
        <f t="shared" si="4"/>
        <v>#DIV/0!</v>
      </c>
      <c r="Q41" s="199"/>
    </row>
    <row r="42" spans="1:17" x14ac:dyDescent="0.25">
      <c r="A42" s="204">
        <f t="shared" si="0"/>
        <v>0</v>
      </c>
      <c r="B42" s="205">
        <f t="shared" si="5"/>
        <v>0</v>
      </c>
      <c r="C42" s="205">
        <f t="shared" si="6"/>
        <v>0</v>
      </c>
      <c r="D42" s="205">
        <f t="shared" si="7"/>
        <v>0</v>
      </c>
      <c r="E42" s="205">
        <f t="shared" si="8"/>
        <v>0</v>
      </c>
      <c r="F42" s="205">
        <f t="shared" si="9"/>
        <v>0</v>
      </c>
      <c r="G42" s="205">
        <f t="shared" si="10"/>
        <v>0</v>
      </c>
      <c r="H42" s="205">
        <f t="shared" si="11"/>
        <v>0</v>
      </c>
      <c r="I42" s="205">
        <f t="shared" si="12"/>
        <v>0</v>
      </c>
      <c r="J42" s="205">
        <f t="shared" si="13"/>
        <v>0</v>
      </c>
      <c r="K42" s="205">
        <f t="shared" si="14"/>
        <v>0</v>
      </c>
      <c r="L42" s="205">
        <f t="shared" si="15"/>
        <v>0</v>
      </c>
      <c r="M42" s="205">
        <f t="shared" si="16"/>
        <v>0</v>
      </c>
      <c r="N42" s="218">
        <f t="shared" si="2"/>
        <v>0</v>
      </c>
      <c r="O42" s="260">
        <f t="shared" si="3"/>
        <v>0</v>
      </c>
      <c r="P42" s="261" t="e">
        <f t="shared" si="4"/>
        <v>#DIV/0!</v>
      </c>
      <c r="Q42" s="199"/>
    </row>
    <row r="43" spans="1:17" s="70" customFormat="1" x14ac:dyDescent="0.25">
      <c r="A43" s="206" t="s">
        <v>38</v>
      </c>
      <c r="B43" s="207">
        <f t="shared" ref="B43:N43" si="17">SUM(B30:B42)</f>
        <v>250</v>
      </c>
      <c r="C43" s="207">
        <f t="shared" si="17"/>
        <v>500</v>
      </c>
      <c r="D43" s="207">
        <f t="shared" si="17"/>
        <v>250</v>
      </c>
      <c r="E43" s="207">
        <f t="shared" si="17"/>
        <v>200</v>
      </c>
      <c r="F43" s="207">
        <f t="shared" si="17"/>
        <v>50</v>
      </c>
      <c r="G43" s="207">
        <f t="shared" si="17"/>
        <v>100</v>
      </c>
      <c r="H43" s="207">
        <f t="shared" si="17"/>
        <v>150</v>
      </c>
      <c r="I43" s="207">
        <f t="shared" si="17"/>
        <v>0</v>
      </c>
      <c r="J43" s="207">
        <f t="shared" si="17"/>
        <v>0</v>
      </c>
      <c r="K43" s="207">
        <f t="shared" si="17"/>
        <v>0</v>
      </c>
      <c r="L43" s="207">
        <f t="shared" si="17"/>
        <v>0</v>
      </c>
      <c r="M43" s="207">
        <f t="shared" si="17"/>
        <v>0</v>
      </c>
      <c r="N43" s="207">
        <f t="shared" si="17"/>
        <v>0</v>
      </c>
      <c r="O43" s="262"/>
      <c r="P43" s="263"/>
      <c r="Q43" s="200"/>
    </row>
    <row r="44" spans="1:17" x14ac:dyDescent="0.25">
      <c r="A44" s="420" t="s">
        <v>17</v>
      </c>
      <c r="B44" s="420"/>
      <c r="C44" s="420"/>
      <c r="D44" s="420"/>
      <c r="E44" s="420"/>
      <c r="F44" s="420"/>
      <c r="G44" s="420"/>
      <c r="H44" s="420"/>
      <c r="I44" s="420"/>
      <c r="J44" s="420"/>
      <c r="K44" s="420"/>
      <c r="L44" s="420"/>
      <c r="M44" s="420"/>
      <c r="N44" s="208">
        <f>N43*15.42</f>
        <v>0</v>
      </c>
      <c r="O44" s="262"/>
      <c r="P44" s="263"/>
      <c r="Q44" s="199"/>
    </row>
  </sheetData>
  <mergeCells count="7">
    <mergeCell ref="A6:O6"/>
    <mergeCell ref="A44:M44"/>
    <mergeCell ref="A7:C7"/>
    <mergeCell ref="A28:P28"/>
    <mergeCell ref="A27:P27"/>
    <mergeCell ref="A26:P26"/>
    <mergeCell ref="D7:O7"/>
  </mergeCells>
  <pageMargins left="0.7" right="0.7" top="0.75" bottom="0.75" header="0.3" footer="0.3"/>
  <pageSetup scale="4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F6DC0A-F3B1-45B2-AD7B-3ED36F13FEE5}">
  <dimension ref="A1:M28"/>
  <sheetViews>
    <sheetView zoomScaleNormal="100" zoomScaleSheetLayoutView="100" workbookViewId="0">
      <selection activeCell="B12" sqref="B12"/>
    </sheetView>
  </sheetViews>
  <sheetFormatPr defaultRowHeight="15" x14ac:dyDescent="0.25"/>
  <cols>
    <col min="1" max="1" width="36.28515625" customWidth="1"/>
  </cols>
  <sheetData>
    <row r="1" spans="1:13" x14ac:dyDescent="0.25">
      <c r="A1" s="1" t="s">
        <v>23</v>
      </c>
      <c r="B1" s="8"/>
      <c r="C1" s="9"/>
      <c r="D1" s="10"/>
      <c r="E1" s="10"/>
      <c r="F1" s="10"/>
      <c r="G1" s="10"/>
      <c r="H1" s="10"/>
      <c r="I1" s="10"/>
      <c r="J1" s="10"/>
      <c r="K1" s="10"/>
      <c r="L1" s="10"/>
      <c r="M1" s="11"/>
    </row>
    <row r="2" spans="1:13" x14ac:dyDescent="0.25">
      <c r="A2" s="46" t="s">
        <v>24</v>
      </c>
      <c r="B2" s="13"/>
      <c r="C2" s="14"/>
      <c r="D2" s="15"/>
      <c r="E2" s="15"/>
      <c r="F2" s="15"/>
      <c r="G2" s="15"/>
      <c r="H2" s="15"/>
      <c r="I2" s="15"/>
      <c r="J2" s="15"/>
      <c r="K2" s="15"/>
      <c r="L2" s="15"/>
      <c r="M2" s="16"/>
    </row>
    <row r="3" spans="1:13" ht="15.75" customHeight="1" x14ac:dyDescent="0.25">
      <c r="A3" s="46" t="s">
        <v>79</v>
      </c>
      <c r="B3" s="13"/>
      <c r="C3" s="14"/>
      <c r="D3" s="15"/>
      <c r="E3" s="15"/>
      <c r="F3" s="15"/>
      <c r="G3" s="15"/>
      <c r="H3" s="15"/>
      <c r="I3" s="15"/>
      <c r="J3" s="15"/>
      <c r="K3" s="15"/>
      <c r="L3" s="15"/>
      <c r="M3" s="16"/>
    </row>
    <row r="4" spans="1:13" ht="15.75" customHeight="1" x14ac:dyDescent="0.25">
      <c r="A4" s="148" t="s">
        <v>80</v>
      </c>
      <c r="B4" s="152"/>
      <c r="C4" s="14"/>
      <c r="D4" s="15"/>
      <c r="E4" s="15"/>
      <c r="F4" s="15"/>
      <c r="G4" s="15"/>
      <c r="H4" s="15"/>
      <c r="I4" s="15"/>
      <c r="J4" s="15"/>
      <c r="K4" s="15"/>
      <c r="L4" s="15"/>
      <c r="M4" s="16"/>
    </row>
    <row r="5" spans="1:13" ht="15.75" customHeight="1" x14ac:dyDescent="0.25">
      <c r="A5" s="148" t="s">
        <v>81</v>
      </c>
      <c r="B5" s="152"/>
      <c r="C5" s="14"/>
      <c r="D5" s="15"/>
      <c r="E5" s="15"/>
      <c r="F5" s="15"/>
      <c r="G5" s="15"/>
      <c r="H5" s="15"/>
      <c r="I5" s="15"/>
      <c r="J5" s="15"/>
      <c r="K5" s="15"/>
      <c r="L5" s="15"/>
      <c r="M5" s="16"/>
    </row>
    <row r="6" spans="1:13" ht="15.75" customHeight="1" x14ac:dyDescent="0.25">
      <c r="A6" s="148" t="s">
        <v>82</v>
      </c>
      <c r="B6" s="152"/>
      <c r="C6" s="14"/>
      <c r="D6" s="15"/>
      <c r="E6" s="15"/>
      <c r="F6" s="15"/>
      <c r="G6" s="15"/>
      <c r="H6" s="15"/>
      <c r="I6" s="15"/>
      <c r="J6" s="15"/>
      <c r="K6" s="15"/>
      <c r="L6" s="15"/>
      <c r="M6" s="16"/>
    </row>
    <row r="7" spans="1:13" ht="27" customHeight="1" x14ac:dyDescent="0.25">
      <c r="A7" s="47" t="s">
        <v>22</v>
      </c>
      <c r="B7" s="17"/>
      <c r="C7" s="14"/>
      <c r="D7" s="15"/>
      <c r="E7" s="15"/>
      <c r="F7" s="15"/>
      <c r="G7" s="15"/>
      <c r="H7" s="15"/>
      <c r="I7" s="15"/>
      <c r="J7" s="15"/>
      <c r="K7" s="15"/>
      <c r="L7" s="15"/>
      <c r="M7" s="16"/>
    </row>
    <row r="8" spans="1:13" x14ac:dyDescent="0.25">
      <c r="A8" s="9"/>
      <c r="B8" s="10"/>
      <c r="C8" s="15"/>
      <c r="D8" s="16"/>
      <c r="E8" s="15"/>
      <c r="F8" s="15"/>
      <c r="G8" s="15"/>
      <c r="H8" s="15"/>
      <c r="I8" s="15"/>
      <c r="J8" s="15"/>
      <c r="K8" s="15"/>
      <c r="L8" s="15"/>
      <c r="M8" s="16"/>
    </row>
    <row r="9" spans="1:13" x14ac:dyDescent="0.25">
      <c r="A9" s="398" t="s">
        <v>83</v>
      </c>
      <c r="B9" s="399"/>
      <c r="C9" s="399"/>
      <c r="D9" s="399"/>
      <c r="E9" s="399"/>
      <c r="F9" s="399"/>
      <c r="G9" s="399"/>
      <c r="H9" s="399"/>
      <c r="I9" s="399"/>
      <c r="J9" s="399"/>
      <c r="K9" s="399"/>
      <c r="L9" s="399"/>
      <c r="M9" s="400"/>
    </row>
    <row r="10" spans="1:13" x14ac:dyDescent="0.25">
      <c r="A10" s="433" t="s">
        <v>1</v>
      </c>
      <c r="B10" s="434"/>
      <c r="C10" s="434"/>
      <c r="D10" s="434"/>
      <c r="E10" s="434"/>
      <c r="F10" s="434"/>
      <c r="G10" s="434"/>
      <c r="H10" s="434"/>
      <c r="I10" s="434"/>
      <c r="J10" s="434"/>
      <c r="K10" s="434"/>
      <c r="L10" s="434"/>
      <c r="M10" s="435"/>
    </row>
    <row r="11" spans="1:13" x14ac:dyDescent="0.25">
      <c r="A11" s="72" t="s">
        <v>84</v>
      </c>
      <c r="B11" s="147" t="s">
        <v>62</v>
      </c>
      <c r="C11" s="147" t="s">
        <v>63</v>
      </c>
      <c r="D11" s="147" t="s">
        <v>64</v>
      </c>
      <c r="E11" s="147" t="s">
        <v>65</v>
      </c>
      <c r="F11" s="147" t="s">
        <v>66</v>
      </c>
      <c r="G11" s="147" t="s">
        <v>67</v>
      </c>
      <c r="H11" s="147" t="s">
        <v>68</v>
      </c>
      <c r="I11" s="147" t="s">
        <v>69</v>
      </c>
      <c r="J11" s="147" t="s">
        <v>70</v>
      </c>
      <c r="K11" s="147" t="s">
        <v>71</v>
      </c>
      <c r="L11" s="147" t="s">
        <v>72</v>
      </c>
      <c r="M11" s="73" t="s">
        <v>73</v>
      </c>
    </row>
    <row r="12" spans="1:13" x14ac:dyDescent="0.25">
      <c r="A12" s="268" t="s">
        <v>85</v>
      </c>
      <c r="B12" s="269">
        <v>5</v>
      </c>
      <c r="C12" s="269">
        <v>5</v>
      </c>
      <c r="D12" s="269">
        <v>5</v>
      </c>
      <c r="E12" s="269">
        <v>5</v>
      </c>
      <c r="F12" s="269">
        <v>5</v>
      </c>
      <c r="G12" s="269">
        <v>5</v>
      </c>
      <c r="H12" s="269">
        <v>5</v>
      </c>
      <c r="I12" s="269">
        <v>5</v>
      </c>
      <c r="J12" s="269">
        <v>5</v>
      </c>
      <c r="K12" s="269">
        <v>5</v>
      </c>
      <c r="L12" s="269">
        <v>5</v>
      </c>
      <c r="M12" s="270">
        <v>5</v>
      </c>
    </row>
    <row r="13" spans="1:13" x14ac:dyDescent="0.25">
      <c r="A13" s="285" t="s">
        <v>86</v>
      </c>
      <c r="B13" s="264"/>
      <c r="C13" s="264"/>
      <c r="D13" s="264"/>
      <c r="E13" s="264"/>
      <c r="F13" s="264"/>
      <c r="G13" s="264"/>
      <c r="H13" s="264"/>
      <c r="I13" s="264"/>
      <c r="J13" s="264"/>
      <c r="K13" s="264"/>
      <c r="L13" s="264"/>
      <c r="M13" s="265"/>
    </row>
    <row r="14" spans="1:13" x14ac:dyDescent="0.25">
      <c r="A14" s="268" t="s">
        <v>87</v>
      </c>
      <c r="B14" s="266">
        <v>2</v>
      </c>
      <c r="C14" s="266">
        <v>2</v>
      </c>
      <c r="D14" s="266">
        <v>2</v>
      </c>
      <c r="E14" s="266">
        <v>2</v>
      </c>
      <c r="F14" s="266">
        <v>2</v>
      </c>
      <c r="G14" s="266">
        <v>2</v>
      </c>
      <c r="H14" s="266">
        <v>2</v>
      </c>
      <c r="I14" s="266">
        <v>2</v>
      </c>
      <c r="J14" s="266">
        <v>2</v>
      </c>
      <c r="K14" s="266">
        <v>2</v>
      </c>
      <c r="L14" s="266">
        <v>2</v>
      </c>
      <c r="M14" s="267">
        <v>2</v>
      </c>
    </row>
    <row r="15" spans="1:13" x14ac:dyDescent="0.25">
      <c r="A15" s="286"/>
      <c r="B15" s="287"/>
      <c r="C15" s="287"/>
      <c r="D15" s="287"/>
      <c r="E15" s="287"/>
      <c r="F15" s="287"/>
      <c r="G15" s="287"/>
      <c r="H15" s="287"/>
      <c r="I15" s="287"/>
      <c r="J15" s="287"/>
      <c r="K15" s="287"/>
      <c r="L15" s="287"/>
      <c r="M15" s="288"/>
    </row>
    <row r="16" spans="1:13" x14ac:dyDescent="0.25">
      <c r="A16" s="289" t="s">
        <v>88</v>
      </c>
      <c r="B16" s="290"/>
      <c r="C16" s="290"/>
      <c r="D16" s="290"/>
      <c r="E16" s="290"/>
      <c r="F16" s="290"/>
      <c r="G16" s="290"/>
      <c r="H16" s="290"/>
      <c r="I16" s="290"/>
      <c r="J16" s="290"/>
      <c r="K16" s="290"/>
      <c r="L16" s="290"/>
      <c r="M16" s="291"/>
    </row>
    <row r="17" spans="1:13" x14ac:dyDescent="0.25">
      <c r="A17" s="271" t="s">
        <v>89</v>
      </c>
      <c r="B17" s="272">
        <v>500</v>
      </c>
      <c r="C17" s="272">
        <v>500</v>
      </c>
      <c r="D17" s="272">
        <v>500</v>
      </c>
      <c r="E17" s="272">
        <v>500</v>
      </c>
      <c r="F17" s="272">
        <v>500</v>
      </c>
      <c r="G17" s="272">
        <v>500</v>
      </c>
      <c r="H17" s="272">
        <v>500</v>
      </c>
      <c r="I17" s="272">
        <v>500</v>
      </c>
      <c r="J17" s="272">
        <v>500</v>
      </c>
      <c r="K17" s="272">
        <v>500</v>
      </c>
      <c r="L17" s="272">
        <v>500</v>
      </c>
      <c r="M17" s="273">
        <v>500</v>
      </c>
    </row>
    <row r="18" spans="1:13" x14ac:dyDescent="0.25">
      <c r="A18" s="268" t="s">
        <v>90</v>
      </c>
      <c r="B18" s="272">
        <v>200</v>
      </c>
      <c r="C18" s="272">
        <v>200</v>
      </c>
      <c r="D18" s="272">
        <v>200</v>
      </c>
      <c r="E18" s="272">
        <v>200</v>
      </c>
      <c r="F18" s="272">
        <v>200</v>
      </c>
      <c r="G18" s="272">
        <v>200</v>
      </c>
      <c r="H18" s="272">
        <v>200</v>
      </c>
      <c r="I18" s="272">
        <v>200</v>
      </c>
      <c r="J18" s="272">
        <v>200</v>
      </c>
      <c r="K18" s="272">
        <v>200</v>
      </c>
      <c r="L18" s="272">
        <v>200</v>
      </c>
      <c r="M18" s="273">
        <v>200</v>
      </c>
    </row>
    <row r="19" spans="1:13" x14ac:dyDescent="0.25">
      <c r="A19" s="440" t="s">
        <v>91</v>
      </c>
      <c r="B19" s="441"/>
      <c r="C19" s="441"/>
      <c r="D19" s="441"/>
      <c r="E19" s="441"/>
      <c r="F19" s="441"/>
      <c r="G19" s="441"/>
      <c r="H19" s="441"/>
      <c r="I19" s="441"/>
      <c r="J19" s="441"/>
      <c r="K19" s="441"/>
      <c r="L19" s="441"/>
      <c r="M19" s="442"/>
    </row>
    <row r="20" spans="1:13" x14ac:dyDescent="0.25">
      <c r="A20" s="274" t="s">
        <v>92</v>
      </c>
      <c r="B20" s="275">
        <f t="shared" ref="B20:M20" si="0">$B$2*$B$3*B14*B12</f>
        <v>0</v>
      </c>
      <c r="C20" s="275">
        <f t="shared" si="0"/>
        <v>0</v>
      </c>
      <c r="D20" s="275">
        <f t="shared" si="0"/>
        <v>0</v>
      </c>
      <c r="E20" s="275">
        <f t="shared" si="0"/>
        <v>0</v>
      </c>
      <c r="F20" s="275">
        <f t="shared" si="0"/>
        <v>0</v>
      </c>
      <c r="G20" s="275">
        <f t="shared" si="0"/>
        <v>0</v>
      </c>
      <c r="H20" s="275">
        <f t="shared" si="0"/>
        <v>0</v>
      </c>
      <c r="I20" s="275">
        <f t="shared" si="0"/>
        <v>0</v>
      </c>
      <c r="J20" s="275">
        <f t="shared" si="0"/>
        <v>0</v>
      </c>
      <c r="K20" s="275">
        <f t="shared" si="0"/>
        <v>0</v>
      </c>
      <c r="L20" s="275">
        <f t="shared" si="0"/>
        <v>0</v>
      </c>
      <c r="M20" s="275">
        <f t="shared" si="0"/>
        <v>0</v>
      </c>
    </row>
    <row r="21" spans="1:13" x14ac:dyDescent="0.25">
      <c r="A21" s="274" t="s">
        <v>93</v>
      </c>
      <c r="B21" s="292">
        <f>B4*B13*B12</f>
        <v>0</v>
      </c>
      <c r="C21" s="275"/>
      <c r="D21" s="275"/>
      <c r="E21" s="275"/>
      <c r="F21" s="275"/>
      <c r="G21" s="275"/>
      <c r="H21" s="275"/>
      <c r="I21" s="275"/>
      <c r="J21" s="275"/>
      <c r="K21" s="275"/>
      <c r="L21" s="275"/>
      <c r="M21" s="276"/>
    </row>
    <row r="22" spans="1:13" x14ac:dyDescent="0.25">
      <c r="A22" s="274" t="s">
        <v>94</v>
      </c>
      <c r="B22" s="275">
        <f>B5*B6*B12</f>
        <v>0</v>
      </c>
      <c r="C22" s="275"/>
      <c r="D22" s="275"/>
      <c r="E22" s="275"/>
      <c r="F22" s="275"/>
      <c r="G22" s="275"/>
      <c r="H22" s="275"/>
      <c r="I22" s="275"/>
      <c r="J22" s="275"/>
      <c r="K22" s="275"/>
      <c r="L22" s="275"/>
      <c r="M22" s="276"/>
    </row>
    <row r="23" spans="1:13" x14ac:dyDescent="0.25">
      <c r="A23" s="274" t="s">
        <v>95</v>
      </c>
      <c r="B23" s="292">
        <f>B21+B22+B20</f>
        <v>0</v>
      </c>
      <c r="C23" s="292">
        <f t="shared" ref="C23:M23" si="1">C21+C22+C20</f>
        <v>0</v>
      </c>
      <c r="D23" s="292">
        <f t="shared" si="1"/>
        <v>0</v>
      </c>
      <c r="E23" s="292">
        <f t="shared" si="1"/>
        <v>0</v>
      </c>
      <c r="F23" s="292">
        <f t="shared" si="1"/>
        <v>0</v>
      </c>
      <c r="G23" s="292">
        <f t="shared" si="1"/>
        <v>0</v>
      </c>
      <c r="H23" s="292">
        <f t="shared" si="1"/>
        <v>0</v>
      </c>
      <c r="I23" s="292">
        <f t="shared" si="1"/>
        <v>0</v>
      </c>
      <c r="J23" s="292">
        <f t="shared" si="1"/>
        <v>0</v>
      </c>
      <c r="K23" s="292">
        <f t="shared" si="1"/>
        <v>0</v>
      </c>
      <c r="L23" s="292">
        <f t="shared" si="1"/>
        <v>0</v>
      </c>
      <c r="M23" s="292">
        <f t="shared" si="1"/>
        <v>0</v>
      </c>
    </row>
    <row r="24" spans="1:13" x14ac:dyDescent="0.25">
      <c r="A24" s="274" t="s">
        <v>96</v>
      </c>
      <c r="B24" s="277">
        <f t="shared" ref="B24:M24" si="2">B23/B26</f>
        <v>0</v>
      </c>
      <c r="C24" s="277">
        <f t="shared" si="2"/>
        <v>0</v>
      </c>
      <c r="D24" s="277">
        <f t="shared" si="2"/>
        <v>0</v>
      </c>
      <c r="E24" s="277">
        <f t="shared" si="2"/>
        <v>0</v>
      </c>
      <c r="F24" s="277">
        <f t="shared" si="2"/>
        <v>0</v>
      </c>
      <c r="G24" s="277">
        <f t="shared" si="2"/>
        <v>0</v>
      </c>
      <c r="H24" s="277">
        <f t="shared" si="2"/>
        <v>0</v>
      </c>
      <c r="I24" s="277">
        <f t="shared" si="2"/>
        <v>0</v>
      </c>
      <c r="J24" s="277">
        <f t="shared" si="2"/>
        <v>0</v>
      </c>
      <c r="K24" s="277">
        <f t="shared" si="2"/>
        <v>0</v>
      </c>
      <c r="L24" s="277">
        <f t="shared" si="2"/>
        <v>0</v>
      </c>
      <c r="M24" s="278">
        <f t="shared" si="2"/>
        <v>0</v>
      </c>
    </row>
    <row r="25" spans="1:13" x14ac:dyDescent="0.25">
      <c r="A25" s="279" t="s">
        <v>97</v>
      </c>
      <c r="B25" s="280">
        <f>B18*B17</f>
        <v>100000</v>
      </c>
      <c r="C25" s="280">
        <f t="shared" ref="C25:M25" si="3">C18*C17</f>
        <v>100000</v>
      </c>
      <c r="D25" s="280">
        <f t="shared" si="3"/>
        <v>100000</v>
      </c>
      <c r="E25" s="280">
        <f t="shared" si="3"/>
        <v>100000</v>
      </c>
      <c r="F25" s="280">
        <f t="shared" si="3"/>
        <v>100000</v>
      </c>
      <c r="G25" s="280">
        <f t="shared" si="3"/>
        <v>100000</v>
      </c>
      <c r="H25" s="280">
        <f t="shared" si="3"/>
        <v>100000</v>
      </c>
      <c r="I25" s="280">
        <f t="shared" si="3"/>
        <v>100000</v>
      </c>
      <c r="J25" s="280">
        <f t="shared" si="3"/>
        <v>100000</v>
      </c>
      <c r="K25" s="280">
        <f t="shared" si="3"/>
        <v>100000</v>
      </c>
      <c r="L25" s="280">
        <f t="shared" si="3"/>
        <v>100000</v>
      </c>
      <c r="M25" s="281">
        <f t="shared" si="3"/>
        <v>100000</v>
      </c>
    </row>
    <row r="26" spans="1:13" x14ac:dyDescent="0.25">
      <c r="A26" s="282" t="s">
        <v>98</v>
      </c>
      <c r="B26" s="283">
        <f t="shared" ref="B26:M26" si="4">B25*B12</f>
        <v>500000</v>
      </c>
      <c r="C26" s="283">
        <f t="shared" si="4"/>
        <v>500000</v>
      </c>
      <c r="D26" s="283">
        <f t="shared" si="4"/>
        <v>500000</v>
      </c>
      <c r="E26" s="283">
        <f t="shared" si="4"/>
        <v>500000</v>
      </c>
      <c r="F26" s="283">
        <f t="shared" si="4"/>
        <v>500000</v>
      </c>
      <c r="G26" s="283">
        <f t="shared" si="4"/>
        <v>500000</v>
      </c>
      <c r="H26" s="283">
        <f t="shared" si="4"/>
        <v>500000</v>
      </c>
      <c r="I26" s="283">
        <f t="shared" si="4"/>
        <v>500000</v>
      </c>
      <c r="J26" s="283">
        <f t="shared" si="4"/>
        <v>500000</v>
      </c>
      <c r="K26" s="283">
        <f t="shared" si="4"/>
        <v>500000</v>
      </c>
      <c r="L26" s="283">
        <f t="shared" si="4"/>
        <v>500000</v>
      </c>
      <c r="M26" s="284">
        <f t="shared" si="4"/>
        <v>500000</v>
      </c>
    </row>
    <row r="27" spans="1:13" x14ac:dyDescent="0.25">
      <c r="A27" s="436" t="s">
        <v>17</v>
      </c>
      <c r="B27" s="437"/>
      <c r="C27" s="437"/>
      <c r="D27" s="437"/>
      <c r="E27" s="437"/>
      <c r="F27" s="437"/>
      <c r="G27" s="437"/>
      <c r="H27" s="437"/>
      <c r="I27" s="437"/>
      <c r="J27" s="437"/>
      <c r="K27" s="437"/>
      <c r="L27" s="438">
        <f>SUM(B26:M26)</f>
        <v>6000000</v>
      </c>
      <c r="M27" s="439"/>
    </row>
    <row r="28" spans="1:13" x14ac:dyDescent="0.25">
      <c r="A28" s="149"/>
      <c r="B28" s="34"/>
      <c r="C28" s="34"/>
      <c r="D28" s="34"/>
      <c r="E28" s="34"/>
      <c r="F28" s="34"/>
      <c r="G28" s="150"/>
      <c r="H28" s="151"/>
      <c r="I28" s="34"/>
      <c r="J28" s="34"/>
      <c r="K28" s="34"/>
      <c r="L28" s="10"/>
      <c r="M28" s="11"/>
    </row>
  </sheetData>
  <mergeCells count="5">
    <mergeCell ref="A9:M9"/>
    <mergeCell ref="A10:M10"/>
    <mergeCell ref="A27:K27"/>
    <mergeCell ref="L27:M27"/>
    <mergeCell ref="A19:M19"/>
  </mergeCells>
  <pageMargins left="0.7" right="0.7" top="0.75" bottom="0.75" header="0.3" footer="0.3"/>
  <pageSetup scale="63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FD8D84-9000-4520-8E86-07BAEB891716}">
  <dimension ref="A1:G41"/>
  <sheetViews>
    <sheetView topLeftCell="A24" zoomScaleNormal="100" zoomScaleSheetLayoutView="115" workbookViewId="0">
      <selection activeCell="L45" sqref="L45"/>
    </sheetView>
  </sheetViews>
  <sheetFormatPr defaultRowHeight="15" x14ac:dyDescent="0.25"/>
  <cols>
    <col min="1" max="1" width="33.140625" customWidth="1"/>
    <col min="2" max="7" width="14.28515625" customWidth="1"/>
  </cols>
  <sheetData>
    <row r="1" spans="1:7" x14ac:dyDescent="0.25">
      <c r="A1" s="395" t="s">
        <v>99</v>
      </c>
      <c r="B1" s="396"/>
      <c r="C1" s="396"/>
      <c r="D1" s="396"/>
      <c r="E1" s="396"/>
      <c r="F1" s="396"/>
      <c r="G1" s="397"/>
    </row>
    <row r="2" spans="1:7" x14ac:dyDescent="0.25">
      <c r="A2" s="7" t="s">
        <v>1</v>
      </c>
      <c r="B2" s="388" t="s">
        <v>2</v>
      </c>
      <c r="C2" s="389"/>
      <c r="D2" s="393" t="s">
        <v>3</v>
      </c>
      <c r="E2" s="394"/>
      <c r="F2" s="390" t="s">
        <v>4</v>
      </c>
      <c r="G2" s="392"/>
    </row>
    <row r="3" spans="1:7" ht="33.75" customHeight="1" x14ac:dyDescent="0.25">
      <c r="A3" s="169" t="s">
        <v>59</v>
      </c>
      <c r="B3" s="293" t="s">
        <v>100</v>
      </c>
      <c r="C3" s="293" t="s">
        <v>101</v>
      </c>
      <c r="D3" s="167" t="s">
        <v>102</v>
      </c>
      <c r="E3" s="168" t="s">
        <v>103</v>
      </c>
      <c r="F3" s="166" t="s">
        <v>10</v>
      </c>
      <c r="G3" s="166" t="s">
        <v>12</v>
      </c>
    </row>
    <row r="4" spans="1:7" x14ac:dyDescent="0.25">
      <c r="A4" s="190" t="s">
        <v>104</v>
      </c>
      <c r="B4" s="187"/>
      <c r="C4" s="188">
        <v>50</v>
      </c>
      <c r="D4" s="181">
        <v>100</v>
      </c>
      <c r="E4" s="182">
        <v>30</v>
      </c>
      <c r="F4" s="172">
        <f t="shared" ref="F4:F15" si="0">C4/D4</f>
        <v>0.5</v>
      </c>
      <c r="G4" s="174">
        <f>E4*D4</f>
        <v>3000</v>
      </c>
    </row>
    <row r="5" spans="1:7" x14ac:dyDescent="0.25">
      <c r="A5" s="191" t="s">
        <v>105</v>
      </c>
      <c r="B5" s="5"/>
      <c r="C5" s="189">
        <v>80</v>
      </c>
      <c r="D5" s="183">
        <v>150</v>
      </c>
      <c r="E5" s="184">
        <v>40</v>
      </c>
      <c r="F5" s="175">
        <f t="shared" si="0"/>
        <v>0.53333333333333333</v>
      </c>
      <c r="G5" s="177">
        <f>E5*D5</f>
        <v>6000</v>
      </c>
    </row>
    <row r="6" spans="1:7" x14ac:dyDescent="0.25">
      <c r="A6" s="191"/>
      <c r="B6" s="5"/>
      <c r="C6" s="189">
        <v>0</v>
      </c>
      <c r="D6" s="183">
        <v>0</v>
      </c>
      <c r="E6" s="184"/>
      <c r="F6" s="175" t="e">
        <f t="shared" si="0"/>
        <v>#DIV/0!</v>
      </c>
      <c r="G6" s="177">
        <f t="shared" ref="G6:G14" si="1">E6*D6</f>
        <v>0</v>
      </c>
    </row>
    <row r="7" spans="1:7" x14ac:dyDescent="0.25">
      <c r="A7" s="191"/>
      <c r="B7" s="5"/>
      <c r="C7" s="189">
        <v>0</v>
      </c>
      <c r="D7" s="183">
        <v>0</v>
      </c>
      <c r="E7" s="184"/>
      <c r="F7" s="175" t="e">
        <f t="shared" si="0"/>
        <v>#DIV/0!</v>
      </c>
      <c r="G7" s="177">
        <f t="shared" si="1"/>
        <v>0</v>
      </c>
    </row>
    <row r="8" spans="1:7" x14ac:dyDescent="0.25">
      <c r="A8" s="191"/>
      <c r="B8" s="5"/>
      <c r="C8" s="189">
        <v>0</v>
      </c>
      <c r="D8" s="183">
        <v>0</v>
      </c>
      <c r="E8" s="184"/>
      <c r="F8" s="175" t="e">
        <f t="shared" si="0"/>
        <v>#DIV/0!</v>
      </c>
      <c r="G8" s="177">
        <f t="shared" si="1"/>
        <v>0</v>
      </c>
    </row>
    <row r="9" spans="1:7" x14ac:dyDescent="0.25">
      <c r="A9" s="192"/>
      <c r="B9" s="5"/>
      <c r="C9" s="189">
        <v>0</v>
      </c>
      <c r="D9" s="183">
        <v>0</v>
      </c>
      <c r="E9" s="184"/>
      <c r="F9" s="175" t="e">
        <f t="shared" si="0"/>
        <v>#DIV/0!</v>
      </c>
      <c r="G9" s="177">
        <f t="shared" si="1"/>
        <v>0</v>
      </c>
    </row>
    <row r="10" spans="1:7" x14ac:dyDescent="0.25">
      <c r="A10" s="192"/>
      <c r="B10" s="5"/>
      <c r="C10" s="189">
        <v>0</v>
      </c>
      <c r="D10" s="183">
        <v>0</v>
      </c>
      <c r="E10" s="184"/>
      <c r="F10" s="175" t="e">
        <f t="shared" si="0"/>
        <v>#DIV/0!</v>
      </c>
      <c r="G10" s="177">
        <f t="shared" si="1"/>
        <v>0</v>
      </c>
    </row>
    <row r="11" spans="1:7" x14ac:dyDescent="0.25">
      <c r="A11" s="192"/>
      <c r="B11" s="5"/>
      <c r="C11" s="189">
        <v>0</v>
      </c>
      <c r="D11" s="183">
        <v>0</v>
      </c>
      <c r="E11" s="184"/>
      <c r="F11" s="175" t="e">
        <f t="shared" si="0"/>
        <v>#DIV/0!</v>
      </c>
      <c r="G11" s="177">
        <f t="shared" si="1"/>
        <v>0</v>
      </c>
    </row>
    <row r="12" spans="1:7" x14ac:dyDescent="0.25">
      <c r="A12" s="192"/>
      <c r="B12" s="5"/>
      <c r="C12" s="189">
        <v>0</v>
      </c>
      <c r="D12" s="183">
        <v>0</v>
      </c>
      <c r="E12" s="184"/>
      <c r="F12" s="175" t="e">
        <f t="shared" si="0"/>
        <v>#DIV/0!</v>
      </c>
      <c r="G12" s="177">
        <f t="shared" si="1"/>
        <v>0</v>
      </c>
    </row>
    <row r="13" spans="1:7" x14ac:dyDescent="0.25">
      <c r="A13" s="192"/>
      <c r="B13" s="5"/>
      <c r="C13" s="189">
        <v>0</v>
      </c>
      <c r="D13" s="183">
        <v>0</v>
      </c>
      <c r="E13" s="184"/>
      <c r="F13" s="175" t="e">
        <f t="shared" si="0"/>
        <v>#DIV/0!</v>
      </c>
      <c r="G13" s="177">
        <f t="shared" si="1"/>
        <v>0</v>
      </c>
    </row>
    <row r="14" spans="1:7" x14ac:dyDescent="0.25">
      <c r="A14" s="192"/>
      <c r="B14" s="5"/>
      <c r="C14" s="189">
        <v>0</v>
      </c>
      <c r="D14" s="183">
        <v>0</v>
      </c>
      <c r="E14" s="184"/>
      <c r="F14" s="175" t="e">
        <f t="shared" si="0"/>
        <v>#DIV/0!</v>
      </c>
      <c r="G14" s="177">
        <f t="shared" si="1"/>
        <v>0</v>
      </c>
    </row>
    <row r="15" spans="1:7" x14ac:dyDescent="0.25">
      <c r="A15" s="193"/>
      <c r="B15" s="4"/>
      <c r="C15" s="189">
        <v>0</v>
      </c>
      <c r="D15" s="183">
        <v>0</v>
      </c>
      <c r="E15" s="186"/>
      <c r="F15" s="178" t="e">
        <f t="shared" si="0"/>
        <v>#DIV/0!</v>
      </c>
      <c r="G15" s="180">
        <f>E15*D15</f>
        <v>0</v>
      </c>
    </row>
    <row r="16" spans="1:7" x14ac:dyDescent="0.25">
      <c r="A16" s="414" t="s">
        <v>38</v>
      </c>
      <c r="B16" s="415"/>
      <c r="C16" s="415"/>
      <c r="D16" s="415"/>
      <c r="E16" s="415"/>
      <c r="F16" s="416"/>
      <c r="G16" s="163">
        <f>SUM(G4:G15)</f>
        <v>9000</v>
      </c>
    </row>
    <row r="17" spans="1:7" ht="15" customHeight="1" x14ac:dyDescent="0.25">
      <c r="A17" s="395" t="s">
        <v>17</v>
      </c>
      <c r="B17" s="396"/>
      <c r="C17" s="396"/>
      <c r="D17" s="396"/>
      <c r="E17" s="396"/>
      <c r="F17" s="396"/>
      <c r="G17" s="164">
        <f>G16*12</f>
        <v>108000</v>
      </c>
    </row>
    <row r="18" spans="1:7" x14ac:dyDescent="0.25">
      <c r="A18" s="77"/>
      <c r="B18" s="78"/>
      <c r="C18" s="79"/>
      <c r="D18" s="79"/>
      <c r="E18" s="79"/>
      <c r="F18" s="298"/>
      <c r="G18" s="66"/>
    </row>
    <row r="19" spans="1:7" x14ac:dyDescent="0.25">
      <c r="A19" s="395" t="s">
        <v>106</v>
      </c>
      <c r="B19" s="396"/>
      <c r="C19" s="396"/>
      <c r="D19" s="396"/>
      <c r="E19" s="396"/>
      <c r="F19" s="396"/>
      <c r="G19" s="397"/>
    </row>
    <row r="20" spans="1:7" ht="16.5" customHeight="1" x14ac:dyDescent="0.25">
      <c r="A20" s="7" t="s">
        <v>1</v>
      </c>
      <c r="B20" s="388" t="s">
        <v>2</v>
      </c>
      <c r="C20" s="389"/>
      <c r="D20" s="393" t="s">
        <v>3</v>
      </c>
      <c r="E20" s="394"/>
      <c r="F20" s="390" t="s">
        <v>4</v>
      </c>
      <c r="G20" s="392"/>
    </row>
    <row r="21" spans="1:7" ht="51" x14ac:dyDescent="0.25">
      <c r="A21" s="300" t="s">
        <v>107</v>
      </c>
      <c r="B21" s="293" t="s">
        <v>100</v>
      </c>
      <c r="C21" s="293" t="s">
        <v>108</v>
      </c>
      <c r="D21" s="167" t="s">
        <v>102</v>
      </c>
      <c r="E21" s="168" t="s">
        <v>109</v>
      </c>
      <c r="F21" s="166" t="s">
        <v>10</v>
      </c>
      <c r="G21" s="166" t="s">
        <v>12</v>
      </c>
    </row>
    <row r="22" spans="1:7" x14ac:dyDescent="0.25">
      <c r="A22" s="190" t="s">
        <v>110</v>
      </c>
      <c r="B22" s="187"/>
      <c r="C22" s="188">
        <v>20</v>
      </c>
      <c r="D22" s="181">
        <v>80</v>
      </c>
      <c r="E22" s="182">
        <v>20</v>
      </c>
      <c r="F22" s="172">
        <f t="shared" ref="F22:F33" si="2">C22/D22</f>
        <v>0.25</v>
      </c>
      <c r="G22" s="174">
        <f>E22*D22</f>
        <v>1600</v>
      </c>
    </row>
    <row r="23" spans="1:7" x14ac:dyDescent="0.25">
      <c r="A23" s="191" t="s">
        <v>111</v>
      </c>
      <c r="B23" s="5"/>
      <c r="C23" s="189">
        <v>40</v>
      </c>
      <c r="D23" s="183">
        <v>100</v>
      </c>
      <c r="E23" s="184">
        <v>35</v>
      </c>
      <c r="F23" s="175">
        <f t="shared" si="2"/>
        <v>0.4</v>
      </c>
      <c r="G23" s="177">
        <f>E23*D23</f>
        <v>3500</v>
      </c>
    </row>
    <row r="24" spans="1:7" x14ac:dyDescent="0.25">
      <c r="A24" s="191"/>
      <c r="B24" s="5"/>
      <c r="C24" s="189">
        <v>0</v>
      </c>
      <c r="D24" s="183">
        <v>0</v>
      </c>
      <c r="E24" s="184"/>
      <c r="F24" s="175" t="e">
        <f t="shared" si="2"/>
        <v>#DIV/0!</v>
      </c>
      <c r="G24" s="177">
        <f t="shared" ref="G24:G32" si="3">E24*D24</f>
        <v>0</v>
      </c>
    </row>
    <row r="25" spans="1:7" x14ac:dyDescent="0.25">
      <c r="A25" s="191"/>
      <c r="B25" s="5"/>
      <c r="C25" s="189">
        <v>0</v>
      </c>
      <c r="D25" s="183">
        <v>0</v>
      </c>
      <c r="E25" s="184"/>
      <c r="F25" s="175" t="e">
        <f t="shared" si="2"/>
        <v>#DIV/0!</v>
      </c>
      <c r="G25" s="177">
        <f t="shared" si="3"/>
        <v>0</v>
      </c>
    </row>
    <row r="26" spans="1:7" x14ac:dyDescent="0.25">
      <c r="A26" s="191"/>
      <c r="B26" s="5"/>
      <c r="C26" s="189">
        <v>0</v>
      </c>
      <c r="D26" s="183">
        <v>0</v>
      </c>
      <c r="E26" s="184"/>
      <c r="F26" s="175" t="e">
        <f t="shared" si="2"/>
        <v>#DIV/0!</v>
      </c>
      <c r="G26" s="177">
        <f t="shared" si="3"/>
        <v>0</v>
      </c>
    </row>
    <row r="27" spans="1:7" x14ac:dyDescent="0.25">
      <c r="A27" s="192"/>
      <c r="B27" s="5"/>
      <c r="C27" s="189">
        <v>0</v>
      </c>
      <c r="D27" s="183">
        <v>0</v>
      </c>
      <c r="E27" s="184"/>
      <c r="F27" s="175" t="e">
        <f t="shared" si="2"/>
        <v>#DIV/0!</v>
      </c>
      <c r="G27" s="177">
        <f t="shared" si="3"/>
        <v>0</v>
      </c>
    </row>
    <row r="28" spans="1:7" x14ac:dyDescent="0.25">
      <c r="A28" s="192"/>
      <c r="B28" s="5"/>
      <c r="C28" s="189">
        <v>0</v>
      </c>
      <c r="D28" s="183">
        <v>0</v>
      </c>
      <c r="E28" s="184"/>
      <c r="F28" s="175" t="e">
        <f t="shared" si="2"/>
        <v>#DIV/0!</v>
      </c>
      <c r="G28" s="177">
        <f t="shared" si="3"/>
        <v>0</v>
      </c>
    </row>
    <row r="29" spans="1:7" x14ac:dyDescent="0.25">
      <c r="A29" s="192"/>
      <c r="B29" s="5"/>
      <c r="C29" s="189">
        <v>0</v>
      </c>
      <c r="D29" s="183">
        <v>0</v>
      </c>
      <c r="E29" s="184"/>
      <c r="F29" s="175" t="e">
        <f t="shared" si="2"/>
        <v>#DIV/0!</v>
      </c>
      <c r="G29" s="177">
        <f t="shared" si="3"/>
        <v>0</v>
      </c>
    </row>
    <row r="30" spans="1:7" x14ac:dyDescent="0.25">
      <c r="A30" s="192"/>
      <c r="B30" s="5"/>
      <c r="C30" s="189">
        <v>0</v>
      </c>
      <c r="D30" s="183">
        <v>0</v>
      </c>
      <c r="E30" s="184"/>
      <c r="F30" s="175" t="e">
        <f t="shared" si="2"/>
        <v>#DIV/0!</v>
      </c>
      <c r="G30" s="177">
        <f t="shared" si="3"/>
        <v>0</v>
      </c>
    </row>
    <row r="31" spans="1:7" x14ac:dyDescent="0.25">
      <c r="A31" s="192"/>
      <c r="B31" s="5"/>
      <c r="C31" s="189">
        <v>0</v>
      </c>
      <c r="D31" s="183">
        <v>0</v>
      </c>
      <c r="E31" s="184"/>
      <c r="F31" s="175" t="e">
        <f t="shared" si="2"/>
        <v>#DIV/0!</v>
      </c>
      <c r="G31" s="177">
        <f t="shared" si="3"/>
        <v>0</v>
      </c>
    </row>
    <row r="32" spans="1:7" x14ac:dyDescent="0.25">
      <c r="A32" s="192"/>
      <c r="B32" s="5"/>
      <c r="C32" s="189">
        <v>0</v>
      </c>
      <c r="D32" s="183">
        <v>0</v>
      </c>
      <c r="E32" s="184"/>
      <c r="F32" s="175" t="e">
        <f t="shared" si="2"/>
        <v>#DIV/0!</v>
      </c>
      <c r="G32" s="177">
        <f t="shared" si="3"/>
        <v>0</v>
      </c>
    </row>
    <row r="33" spans="1:7" x14ac:dyDescent="0.25">
      <c r="A33" s="193"/>
      <c r="B33" s="4"/>
      <c r="C33" s="189">
        <v>0</v>
      </c>
      <c r="D33" s="183">
        <v>0</v>
      </c>
      <c r="E33" s="186"/>
      <c r="F33" s="178" t="e">
        <f t="shared" si="2"/>
        <v>#DIV/0!</v>
      </c>
      <c r="G33" s="180">
        <f>E33*D33</f>
        <v>0</v>
      </c>
    </row>
    <row r="34" spans="1:7" ht="15" customHeight="1" x14ac:dyDescent="0.25">
      <c r="A34" s="414" t="s">
        <v>38</v>
      </c>
      <c r="B34" s="415"/>
      <c r="C34" s="415"/>
      <c r="D34" s="415"/>
      <c r="E34" s="415"/>
      <c r="F34" s="416"/>
      <c r="G34" s="163">
        <f>SUM(G22:G33)</f>
        <v>5100</v>
      </c>
    </row>
    <row r="35" spans="1:7" ht="15" customHeight="1" x14ac:dyDescent="0.25">
      <c r="A35" s="395" t="s">
        <v>17</v>
      </c>
      <c r="B35" s="396"/>
      <c r="C35" s="396"/>
      <c r="D35" s="396"/>
      <c r="E35" s="396"/>
      <c r="F35" s="396"/>
      <c r="G35" s="164">
        <f>G34*12</f>
        <v>61200</v>
      </c>
    </row>
    <row r="36" spans="1:7" x14ac:dyDescent="0.25">
      <c r="A36" s="294"/>
      <c r="B36" s="295"/>
      <c r="C36" s="296"/>
      <c r="D36" s="296"/>
      <c r="E36" s="297"/>
      <c r="F36" s="297"/>
      <c r="G36" s="16"/>
    </row>
    <row r="37" spans="1:7" x14ac:dyDescent="0.25">
      <c r="A37" s="1" t="s">
        <v>112</v>
      </c>
      <c r="B37" s="1" t="s">
        <v>113</v>
      </c>
    </row>
    <row r="38" spans="1:7" ht="26.25" customHeight="1" x14ac:dyDescent="0.25">
      <c r="A38" s="299" t="s">
        <v>22</v>
      </c>
      <c r="B38" s="83"/>
    </row>
    <row r="39" spans="1:7" x14ac:dyDescent="0.25">
      <c r="A39" s="86" t="s">
        <v>114</v>
      </c>
      <c r="B39" s="87"/>
    </row>
    <row r="40" spans="1:7" x14ac:dyDescent="0.25">
      <c r="A40" s="86" t="s">
        <v>115</v>
      </c>
      <c r="B40" s="87"/>
    </row>
    <row r="41" spans="1:7" x14ac:dyDescent="0.25">
      <c r="A41" s="89" t="s">
        <v>116</v>
      </c>
      <c r="B41" s="90"/>
    </row>
  </sheetData>
  <mergeCells count="12">
    <mergeCell ref="B20:C20"/>
    <mergeCell ref="D20:E20"/>
    <mergeCell ref="F20:G20"/>
    <mergeCell ref="A35:F35"/>
    <mergeCell ref="A16:F16"/>
    <mergeCell ref="A34:F34"/>
    <mergeCell ref="A19:G19"/>
    <mergeCell ref="A1:G1"/>
    <mergeCell ref="B2:C2"/>
    <mergeCell ref="D2:E2"/>
    <mergeCell ref="F2:G2"/>
    <mergeCell ref="A17:F17"/>
  </mergeCells>
  <pageMargins left="0.7" right="0.7" top="0.75" bottom="0.75" header="0.3" footer="0.3"/>
  <pageSetup scale="74"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D25CD2-5B0F-4D3B-9F1E-65E2B82ACF76}">
  <dimension ref="A1:M32"/>
  <sheetViews>
    <sheetView zoomScaleNormal="100" zoomScaleSheetLayoutView="115" workbookViewId="0">
      <selection activeCell="G21" sqref="G21"/>
    </sheetView>
  </sheetViews>
  <sheetFormatPr defaultRowHeight="15" x14ac:dyDescent="0.25"/>
  <cols>
    <col min="1" max="1" width="36.42578125" customWidth="1"/>
    <col min="2" max="3" width="9.7109375" customWidth="1"/>
    <col min="4" max="13" width="9.42578125" customWidth="1"/>
  </cols>
  <sheetData>
    <row r="1" spans="1:13" x14ac:dyDescent="0.25">
      <c r="A1" s="398" t="s">
        <v>117</v>
      </c>
      <c r="B1" s="399"/>
      <c r="C1" s="400"/>
      <c r="D1" s="36"/>
      <c r="E1" s="76"/>
      <c r="F1" s="76"/>
      <c r="G1" s="76"/>
      <c r="H1" s="76"/>
      <c r="I1" s="76"/>
      <c r="J1" s="76"/>
      <c r="K1" s="76"/>
      <c r="L1" s="76"/>
      <c r="M1" s="76"/>
    </row>
    <row r="2" spans="1:13" ht="39" customHeight="1" x14ac:dyDescent="0.25">
      <c r="A2" s="91" t="s">
        <v>118</v>
      </c>
      <c r="B2" s="370" t="s">
        <v>119</v>
      </c>
      <c r="C2" s="371" t="s">
        <v>8</v>
      </c>
      <c r="D2" s="36"/>
      <c r="E2" s="76"/>
      <c r="F2" s="76"/>
      <c r="G2" s="76"/>
      <c r="H2" s="76"/>
      <c r="I2" s="76"/>
      <c r="J2" s="76"/>
      <c r="K2" s="76"/>
      <c r="L2" s="76"/>
      <c r="M2" s="76"/>
    </row>
    <row r="3" spans="1:13" ht="15" customHeight="1" x14ac:dyDescent="0.25">
      <c r="A3" s="92" t="s">
        <v>120</v>
      </c>
      <c r="B3" s="372"/>
      <c r="C3" s="374"/>
      <c r="D3" s="93"/>
      <c r="E3" s="67"/>
      <c r="F3" s="67"/>
      <c r="G3" s="67"/>
      <c r="H3" s="67"/>
      <c r="I3" s="67"/>
      <c r="J3" s="67"/>
      <c r="K3" s="67"/>
      <c r="L3" s="67"/>
      <c r="M3" s="67"/>
    </row>
    <row r="4" spans="1:13" x14ac:dyDescent="0.25">
      <c r="A4" s="94" t="s">
        <v>121</v>
      </c>
      <c r="B4" s="378">
        <v>120</v>
      </c>
      <c r="C4" s="379">
        <v>240</v>
      </c>
      <c r="D4" s="93"/>
      <c r="E4" s="67"/>
      <c r="F4" s="67"/>
      <c r="G4" s="67"/>
      <c r="H4" s="67"/>
      <c r="I4" s="67"/>
      <c r="J4" s="67"/>
      <c r="K4" s="67"/>
      <c r="L4" s="67"/>
      <c r="M4" s="67"/>
    </row>
    <row r="5" spans="1:13" x14ac:dyDescent="0.25">
      <c r="A5" s="97" t="s">
        <v>122</v>
      </c>
      <c r="B5" s="373"/>
      <c r="C5" s="376"/>
      <c r="D5" s="93"/>
      <c r="E5" s="67"/>
      <c r="F5" s="67"/>
      <c r="G5" s="67"/>
      <c r="H5" s="67"/>
      <c r="I5" s="67"/>
      <c r="J5" s="67"/>
      <c r="K5" s="67"/>
      <c r="L5" s="67"/>
      <c r="M5" s="67"/>
    </row>
    <row r="6" spans="1:13" x14ac:dyDescent="0.25">
      <c r="A6" s="94" t="s">
        <v>123</v>
      </c>
      <c r="B6" s="57"/>
      <c r="C6" s="98">
        <v>1000</v>
      </c>
      <c r="D6" s="93"/>
      <c r="E6" s="67"/>
      <c r="F6" s="67"/>
      <c r="G6" s="67"/>
      <c r="H6" s="67"/>
      <c r="I6" s="380"/>
      <c r="J6" s="67"/>
      <c r="K6" s="67"/>
      <c r="L6" s="67"/>
      <c r="M6" s="67"/>
    </row>
    <row r="7" spans="1:13" x14ac:dyDescent="0.25">
      <c r="A7" s="94" t="s">
        <v>124</v>
      </c>
      <c r="B7" s="57"/>
      <c r="C7" s="98">
        <v>2000</v>
      </c>
      <c r="D7" s="99"/>
      <c r="E7" s="100"/>
      <c r="F7" s="100"/>
      <c r="G7" s="100"/>
      <c r="H7" s="100"/>
      <c r="I7" s="100"/>
      <c r="J7" s="100"/>
      <c r="K7" s="100"/>
      <c r="L7" s="100"/>
      <c r="M7" s="100"/>
    </row>
    <row r="8" spans="1:13" x14ac:dyDescent="0.25">
      <c r="A8" s="94" t="s">
        <v>125</v>
      </c>
      <c r="B8" s="57"/>
      <c r="C8" s="98">
        <v>1500</v>
      </c>
      <c r="D8" s="99"/>
      <c r="E8" s="100"/>
      <c r="F8" s="100"/>
      <c r="G8" s="100"/>
      <c r="H8" s="100"/>
      <c r="I8" s="100"/>
      <c r="J8" s="100"/>
      <c r="K8" s="100"/>
      <c r="L8" s="100"/>
      <c r="M8" s="100"/>
    </row>
    <row r="9" spans="1:13" x14ac:dyDescent="0.25">
      <c r="A9" s="94"/>
      <c r="B9" s="57"/>
      <c r="C9" s="98"/>
      <c r="D9" s="99"/>
      <c r="E9" s="100"/>
      <c r="F9" s="100"/>
      <c r="G9" s="100"/>
      <c r="H9" s="100"/>
      <c r="I9" s="100"/>
      <c r="J9" s="100"/>
      <c r="K9" s="100"/>
      <c r="L9" s="100"/>
      <c r="M9" s="100"/>
    </row>
    <row r="10" spans="1:13" x14ac:dyDescent="0.25">
      <c r="A10" s="377"/>
      <c r="B10" s="57"/>
      <c r="C10" s="375"/>
      <c r="D10" s="99"/>
      <c r="E10" s="100"/>
      <c r="F10" s="100"/>
      <c r="G10" s="100"/>
      <c r="H10" s="100"/>
      <c r="I10" s="100"/>
      <c r="J10" s="100"/>
      <c r="K10" s="100"/>
      <c r="L10" s="100"/>
      <c r="M10" s="100"/>
    </row>
    <row r="11" spans="1:13" x14ac:dyDescent="0.25">
      <c r="A11" s="377"/>
      <c r="B11" s="57"/>
      <c r="C11" s="375"/>
      <c r="D11" s="93"/>
      <c r="E11" s="67"/>
      <c r="F11" s="67"/>
      <c r="G11" s="67"/>
      <c r="H11" s="67"/>
      <c r="I11" s="67"/>
      <c r="J11" s="67"/>
      <c r="K11" s="67"/>
      <c r="L11" s="67"/>
      <c r="M11" s="67"/>
    </row>
    <row r="12" spans="1:13" x14ac:dyDescent="0.25">
      <c r="A12" s="101"/>
      <c r="B12" s="95"/>
      <c r="C12" s="96"/>
      <c r="D12" s="93"/>
      <c r="E12" s="67"/>
      <c r="F12" s="67"/>
      <c r="G12" s="67"/>
      <c r="H12" s="67"/>
      <c r="I12" s="67"/>
      <c r="J12" s="67"/>
      <c r="K12" s="67"/>
      <c r="L12" s="67"/>
      <c r="M12" s="67"/>
    </row>
    <row r="13" spans="1:13" x14ac:dyDescent="0.25">
      <c r="A13" s="101"/>
      <c r="B13" s="95"/>
      <c r="C13" s="96"/>
      <c r="D13" s="93"/>
      <c r="E13" s="67"/>
      <c r="F13" s="67"/>
      <c r="G13" s="67"/>
      <c r="H13" s="67"/>
      <c r="I13" s="67"/>
      <c r="J13" s="67"/>
      <c r="K13" s="67"/>
      <c r="L13" s="67"/>
      <c r="M13" s="67"/>
    </row>
    <row r="14" spans="1:13" x14ac:dyDescent="0.25">
      <c r="A14" s="101"/>
      <c r="B14" s="95"/>
      <c r="C14" s="96"/>
      <c r="D14" s="93"/>
      <c r="E14" s="67"/>
      <c r="F14" s="67"/>
      <c r="G14" s="67"/>
      <c r="H14" s="67"/>
      <c r="I14" s="67"/>
      <c r="J14" s="67"/>
      <c r="K14" s="67"/>
      <c r="L14" s="67"/>
      <c r="M14" s="67"/>
    </row>
    <row r="15" spans="1:13" x14ac:dyDescent="0.25">
      <c r="A15" s="102"/>
      <c r="B15" s="103"/>
      <c r="C15" s="104"/>
      <c r="D15" s="93"/>
      <c r="E15" s="67"/>
      <c r="F15" s="67"/>
      <c r="G15" s="67"/>
      <c r="H15" s="67"/>
      <c r="I15" s="67"/>
      <c r="J15" s="67"/>
      <c r="K15" s="67"/>
      <c r="L15" s="67"/>
      <c r="M15" s="67"/>
    </row>
    <row r="16" spans="1:13" x14ac:dyDescent="0.25">
      <c r="A16" s="3"/>
      <c r="B16" s="3"/>
      <c r="C16" s="301"/>
      <c r="D16" s="302"/>
      <c r="E16" s="302"/>
      <c r="F16" s="302"/>
      <c r="G16" s="302"/>
      <c r="H16" s="302"/>
      <c r="I16" s="302"/>
      <c r="J16" s="302"/>
      <c r="K16" s="302"/>
      <c r="L16" s="302"/>
      <c r="M16" s="302"/>
    </row>
    <row r="17" spans="1:13" x14ac:dyDescent="0.25">
      <c r="A17" s="446" t="s">
        <v>126</v>
      </c>
      <c r="B17" s="447"/>
      <c r="C17" s="447"/>
      <c r="D17" s="447"/>
      <c r="E17" s="447"/>
      <c r="F17" s="447"/>
      <c r="G17" s="447"/>
      <c r="H17" s="447"/>
      <c r="I17" s="447"/>
      <c r="J17" s="447"/>
      <c r="K17" s="447"/>
      <c r="L17" s="447"/>
      <c r="M17" s="448"/>
    </row>
    <row r="18" spans="1:13" x14ac:dyDescent="0.25">
      <c r="A18" s="449" t="s">
        <v>1</v>
      </c>
      <c r="B18" s="450"/>
      <c r="C18" s="450"/>
      <c r="D18" s="450"/>
      <c r="E18" s="450"/>
      <c r="F18" s="450"/>
      <c r="G18" s="450"/>
      <c r="H18" s="450"/>
      <c r="I18" s="450"/>
      <c r="J18" s="450"/>
      <c r="K18" s="450"/>
      <c r="L18" s="450"/>
      <c r="M18" s="451"/>
    </row>
    <row r="19" spans="1:13" x14ac:dyDescent="0.25">
      <c r="A19" s="320"/>
      <c r="B19" s="321" t="s">
        <v>62</v>
      </c>
      <c r="C19" s="321" t="s">
        <v>63</v>
      </c>
      <c r="D19" s="321" t="s">
        <v>64</v>
      </c>
      <c r="E19" s="321" t="s">
        <v>65</v>
      </c>
      <c r="F19" s="321" t="s">
        <v>66</v>
      </c>
      <c r="G19" s="321" t="s">
        <v>67</v>
      </c>
      <c r="H19" s="321" t="s">
        <v>68</v>
      </c>
      <c r="I19" s="321" t="s">
        <v>69</v>
      </c>
      <c r="J19" s="321" t="s">
        <v>70</v>
      </c>
      <c r="K19" s="321" t="s">
        <v>71</v>
      </c>
      <c r="L19" s="321" t="s">
        <v>72</v>
      </c>
      <c r="M19" s="322" t="s">
        <v>73</v>
      </c>
    </row>
    <row r="20" spans="1:13" x14ac:dyDescent="0.25">
      <c r="A20" s="317" t="s">
        <v>127</v>
      </c>
      <c r="B20" s="318">
        <v>2000</v>
      </c>
      <c r="C20" s="318"/>
      <c r="D20" s="318"/>
      <c r="E20" s="318"/>
      <c r="F20" s="318"/>
      <c r="G20" s="318"/>
      <c r="H20" s="318"/>
      <c r="I20" s="318"/>
      <c r="J20" s="318"/>
      <c r="K20" s="318"/>
      <c r="L20" s="318"/>
      <c r="M20" s="319"/>
    </row>
    <row r="21" spans="1:13" x14ac:dyDescent="0.25">
      <c r="A21" s="309" t="s">
        <v>128</v>
      </c>
      <c r="B21" s="310">
        <v>10</v>
      </c>
      <c r="C21" s="310">
        <f t="shared" ref="C21:M21" si="0">B21</f>
        <v>10</v>
      </c>
      <c r="D21" s="310">
        <f t="shared" si="0"/>
        <v>10</v>
      </c>
      <c r="E21" s="310">
        <f t="shared" si="0"/>
        <v>10</v>
      </c>
      <c r="F21" s="310">
        <f t="shared" si="0"/>
        <v>10</v>
      </c>
      <c r="G21" s="310">
        <f t="shared" si="0"/>
        <v>10</v>
      </c>
      <c r="H21" s="310">
        <f t="shared" si="0"/>
        <v>10</v>
      </c>
      <c r="I21" s="310">
        <f t="shared" si="0"/>
        <v>10</v>
      </c>
      <c r="J21" s="310">
        <f t="shared" si="0"/>
        <v>10</v>
      </c>
      <c r="K21" s="310">
        <f t="shared" si="0"/>
        <v>10</v>
      </c>
      <c r="L21" s="310">
        <f t="shared" si="0"/>
        <v>10</v>
      </c>
      <c r="M21" s="311">
        <f t="shared" si="0"/>
        <v>10</v>
      </c>
    </row>
    <row r="22" spans="1:13" x14ac:dyDescent="0.25">
      <c r="A22" s="309" t="s">
        <v>129</v>
      </c>
      <c r="B22" s="312">
        <v>0.7</v>
      </c>
      <c r="C22" s="312"/>
      <c r="D22" s="312"/>
      <c r="E22" s="312"/>
      <c r="F22" s="312"/>
      <c r="G22" s="312"/>
      <c r="H22" s="312"/>
      <c r="I22" s="312"/>
      <c r="J22" s="312"/>
      <c r="K22" s="312"/>
      <c r="L22" s="312"/>
      <c r="M22" s="313"/>
    </row>
    <row r="23" spans="1:13" x14ac:dyDescent="0.25">
      <c r="A23" s="323" t="s">
        <v>130</v>
      </c>
      <c r="B23" s="324">
        <f>B22*B21*B20*30</f>
        <v>420000</v>
      </c>
      <c r="C23" s="324">
        <f t="shared" ref="C23:M23" si="1">C22*C21*C20*30</f>
        <v>0</v>
      </c>
      <c r="D23" s="324">
        <f t="shared" si="1"/>
        <v>0</v>
      </c>
      <c r="E23" s="324">
        <f t="shared" si="1"/>
        <v>0</v>
      </c>
      <c r="F23" s="324">
        <f t="shared" si="1"/>
        <v>0</v>
      </c>
      <c r="G23" s="324">
        <f t="shared" si="1"/>
        <v>0</v>
      </c>
      <c r="H23" s="324">
        <f t="shared" si="1"/>
        <v>0</v>
      </c>
      <c r="I23" s="324">
        <f t="shared" si="1"/>
        <v>0</v>
      </c>
      <c r="J23" s="324">
        <f t="shared" si="1"/>
        <v>0</v>
      </c>
      <c r="K23" s="324">
        <f t="shared" si="1"/>
        <v>0</v>
      </c>
      <c r="L23" s="324">
        <f t="shared" si="1"/>
        <v>0</v>
      </c>
      <c r="M23" s="324">
        <f t="shared" si="1"/>
        <v>0</v>
      </c>
    </row>
    <row r="24" spans="1:13" x14ac:dyDescent="0.25">
      <c r="A24" s="452" t="s">
        <v>131</v>
      </c>
      <c r="B24" s="453"/>
      <c r="C24" s="453"/>
      <c r="D24" s="453"/>
      <c r="E24" s="453"/>
      <c r="F24" s="453"/>
      <c r="G24" s="453"/>
      <c r="H24" s="453"/>
      <c r="I24" s="453"/>
      <c r="J24" s="453"/>
      <c r="K24" s="453"/>
      <c r="L24" s="453"/>
      <c r="M24" s="381">
        <f>SUM(B23:M23)</f>
        <v>420000</v>
      </c>
    </row>
    <row r="25" spans="1:13" ht="25.5" x14ac:dyDescent="0.25">
      <c r="A25" s="314" t="s">
        <v>132</v>
      </c>
      <c r="B25" s="315">
        <v>0.4</v>
      </c>
      <c r="C25" s="315">
        <v>0.4</v>
      </c>
      <c r="D25" s="315">
        <v>0.4</v>
      </c>
      <c r="E25" s="315">
        <v>0.4</v>
      </c>
      <c r="F25" s="315">
        <v>0.4</v>
      </c>
      <c r="G25" s="315">
        <v>0.4</v>
      </c>
      <c r="H25" s="315">
        <v>0.4</v>
      </c>
      <c r="I25" s="315">
        <v>0.4</v>
      </c>
      <c r="J25" s="315">
        <v>0.4</v>
      </c>
      <c r="K25" s="315">
        <v>0.4</v>
      </c>
      <c r="L25" s="315">
        <v>0.4</v>
      </c>
      <c r="M25" s="316">
        <v>0.4</v>
      </c>
    </row>
    <row r="26" spans="1:13" x14ac:dyDescent="0.25">
      <c r="A26" s="325" t="s">
        <v>133</v>
      </c>
      <c r="B26" s="324">
        <f>B21*2*30*B22*B25*$C$4</f>
        <v>40320</v>
      </c>
      <c r="C26" s="324">
        <f t="shared" ref="C26:M26" si="2">C21*2*30*C22*C25*$C$4</f>
        <v>0</v>
      </c>
      <c r="D26" s="324">
        <f t="shared" si="2"/>
        <v>0</v>
      </c>
      <c r="E26" s="324">
        <f t="shared" si="2"/>
        <v>0</v>
      </c>
      <c r="F26" s="324">
        <f t="shared" si="2"/>
        <v>0</v>
      </c>
      <c r="G26" s="324">
        <f t="shared" si="2"/>
        <v>0</v>
      </c>
      <c r="H26" s="324">
        <f t="shared" si="2"/>
        <v>0</v>
      </c>
      <c r="I26" s="324">
        <f t="shared" si="2"/>
        <v>0</v>
      </c>
      <c r="J26" s="324">
        <f t="shared" si="2"/>
        <v>0</v>
      </c>
      <c r="K26" s="324">
        <f t="shared" si="2"/>
        <v>0</v>
      </c>
      <c r="L26" s="324">
        <f t="shared" si="2"/>
        <v>0</v>
      </c>
      <c r="M26" s="324">
        <f t="shared" si="2"/>
        <v>0</v>
      </c>
    </row>
    <row r="27" spans="1:13" x14ac:dyDescent="0.25">
      <c r="A27" s="452" t="s">
        <v>134</v>
      </c>
      <c r="B27" s="453"/>
      <c r="C27" s="453"/>
      <c r="D27" s="453"/>
      <c r="E27" s="453"/>
      <c r="F27" s="453"/>
      <c r="G27" s="453"/>
      <c r="H27" s="453"/>
      <c r="I27" s="453"/>
      <c r="J27" s="453"/>
      <c r="K27" s="453"/>
      <c r="L27" s="453"/>
      <c r="M27" s="381">
        <f>SUM(B26:M26)</f>
        <v>40320</v>
      </c>
    </row>
    <row r="28" spans="1:13" ht="25.5" x14ac:dyDescent="0.25">
      <c r="A28" s="314" t="s">
        <v>135</v>
      </c>
      <c r="B28" s="315">
        <v>0.6</v>
      </c>
      <c r="C28" s="315"/>
      <c r="D28" s="315"/>
      <c r="E28" s="315"/>
      <c r="F28" s="315"/>
      <c r="G28" s="315"/>
      <c r="H28" s="315"/>
      <c r="I28" s="315"/>
      <c r="J28" s="315"/>
      <c r="K28" s="315"/>
      <c r="L28" s="315"/>
      <c r="M28" s="316"/>
    </row>
    <row r="29" spans="1:13" x14ac:dyDescent="0.25">
      <c r="A29" s="326" t="s">
        <v>136</v>
      </c>
      <c r="B29" s="327">
        <f>(AVERAGE($C$6:$C$15))*B21*2*30*B22*B28</f>
        <v>378000</v>
      </c>
      <c r="C29" s="327">
        <f t="shared" ref="C29:M29" si="3">(AVERAGE($C$6:$C$15))*C21*2*30*C22*C28</f>
        <v>0</v>
      </c>
      <c r="D29" s="327">
        <f t="shared" si="3"/>
        <v>0</v>
      </c>
      <c r="E29" s="327">
        <f t="shared" si="3"/>
        <v>0</v>
      </c>
      <c r="F29" s="327">
        <f t="shared" si="3"/>
        <v>0</v>
      </c>
      <c r="G29" s="327">
        <f t="shared" si="3"/>
        <v>0</v>
      </c>
      <c r="H29" s="327">
        <f t="shared" si="3"/>
        <v>0</v>
      </c>
      <c r="I29" s="327">
        <f t="shared" si="3"/>
        <v>0</v>
      </c>
      <c r="J29" s="327">
        <f t="shared" si="3"/>
        <v>0</v>
      </c>
      <c r="K29" s="327">
        <f t="shared" si="3"/>
        <v>0</v>
      </c>
      <c r="L29" s="327">
        <f t="shared" si="3"/>
        <v>0</v>
      </c>
      <c r="M29" s="327">
        <f t="shared" si="3"/>
        <v>0</v>
      </c>
    </row>
    <row r="30" spans="1:13" x14ac:dyDescent="0.25">
      <c r="A30" s="454" t="s">
        <v>137</v>
      </c>
      <c r="B30" s="455"/>
      <c r="C30" s="455"/>
      <c r="D30" s="455"/>
      <c r="E30" s="455"/>
      <c r="F30" s="455"/>
      <c r="G30" s="455"/>
      <c r="H30" s="455"/>
      <c r="I30" s="455"/>
      <c r="J30" s="455"/>
      <c r="K30" s="455"/>
      <c r="L30" s="456"/>
      <c r="M30" s="382">
        <f>SUM(B29:M29)</f>
        <v>378000</v>
      </c>
    </row>
    <row r="31" spans="1:13" x14ac:dyDescent="0.25">
      <c r="A31" s="443" t="s">
        <v>17</v>
      </c>
      <c r="B31" s="444"/>
      <c r="C31" s="444"/>
      <c r="D31" s="444"/>
      <c r="E31" s="444"/>
      <c r="F31" s="444"/>
      <c r="G31" s="444"/>
      <c r="H31" s="444"/>
      <c r="I31" s="444"/>
      <c r="J31" s="444"/>
      <c r="K31" s="444"/>
      <c r="L31" s="445"/>
      <c r="M31" s="308">
        <f>M30+M27+M24</f>
        <v>838320</v>
      </c>
    </row>
    <row r="32" spans="1:13" x14ac:dyDescent="0.25">
      <c r="A32" s="303"/>
      <c r="B32" s="304"/>
      <c r="C32" s="304"/>
      <c r="D32" s="304"/>
      <c r="E32" s="305"/>
      <c r="F32" s="306"/>
      <c r="G32" s="307"/>
      <c r="H32" s="307"/>
      <c r="I32" s="306"/>
      <c r="J32" s="306"/>
      <c r="K32" s="306"/>
      <c r="L32" s="306"/>
      <c r="M32" s="34"/>
    </row>
  </sheetData>
  <mergeCells count="7">
    <mergeCell ref="A31:L31"/>
    <mergeCell ref="A1:C1"/>
    <mergeCell ref="A17:M17"/>
    <mergeCell ref="A18:M18"/>
    <mergeCell ref="A24:L24"/>
    <mergeCell ref="A27:L27"/>
    <mergeCell ref="A30:L30"/>
  </mergeCells>
  <pageMargins left="0.7" right="0.7" top="0.75" bottom="0.75" header="0.3" footer="0.3"/>
  <pageSetup scale="57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AE4384-9C3F-47CC-947E-B17DB25647D4}">
  <dimension ref="A1:H23"/>
  <sheetViews>
    <sheetView zoomScaleNormal="100" zoomScaleSheetLayoutView="115" workbookViewId="0">
      <selection activeCell="L23" sqref="L23"/>
    </sheetView>
  </sheetViews>
  <sheetFormatPr defaultRowHeight="15" x14ac:dyDescent="0.25"/>
  <cols>
    <col min="1" max="1" width="30.42578125" customWidth="1"/>
    <col min="2" max="4" width="11.5703125" customWidth="1"/>
    <col min="5" max="5" width="12.85546875" customWidth="1"/>
    <col min="6" max="8" width="11.5703125" customWidth="1"/>
  </cols>
  <sheetData>
    <row r="1" spans="1:8" x14ac:dyDescent="0.25">
      <c r="A1" s="395" t="s">
        <v>138</v>
      </c>
      <c r="B1" s="396"/>
      <c r="C1" s="396"/>
      <c r="D1" s="396"/>
      <c r="E1" s="396"/>
      <c r="F1" s="396"/>
      <c r="G1" s="396"/>
      <c r="H1" s="397"/>
    </row>
    <row r="2" spans="1:8" x14ac:dyDescent="0.25">
      <c r="A2" s="328" t="s">
        <v>1</v>
      </c>
      <c r="B2" s="457" t="s">
        <v>2</v>
      </c>
      <c r="C2" s="458"/>
      <c r="D2" s="393" t="s">
        <v>3</v>
      </c>
      <c r="E2" s="394"/>
      <c r="F2" s="390" t="s">
        <v>4</v>
      </c>
      <c r="G2" s="391"/>
      <c r="H2" s="392"/>
    </row>
    <row r="3" spans="1:8" ht="38.25" customHeight="1" x14ac:dyDescent="0.25">
      <c r="A3" s="169" t="s">
        <v>5</v>
      </c>
      <c r="B3" s="293" t="s">
        <v>139</v>
      </c>
      <c r="C3" s="293" t="s">
        <v>140</v>
      </c>
      <c r="D3" s="167" t="s">
        <v>141</v>
      </c>
      <c r="E3" s="168" t="s">
        <v>142</v>
      </c>
      <c r="F3" s="166" t="s">
        <v>34</v>
      </c>
      <c r="G3" s="166" t="s">
        <v>143</v>
      </c>
      <c r="H3" s="166" t="s">
        <v>144</v>
      </c>
    </row>
    <row r="4" spans="1:8" x14ac:dyDescent="0.25">
      <c r="A4" s="190" t="s">
        <v>145</v>
      </c>
      <c r="B4" s="187"/>
      <c r="C4" s="188">
        <v>100</v>
      </c>
      <c r="D4" s="181">
        <v>250</v>
      </c>
      <c r="E4" s="182">
        <v>20</v>
      </c>
      <c r="F4" s="172">
        <f t="shared" ref="F4:F15" si="0">C4/D4</f>
        <v>0.4</v>
      </c>
      <c r="G4" s="173">
        <f>E4*D4</f>
        <v>5000</v>
      </c>
      <c r="H4" s="174">
        <f>G4*30</f>
        <v>150000</v>
      </c>
    </row>
    <row r="5" spans="1:8" x14ac:dyDescent="0.25">
      <c r="A5" s="191" t="s">
        <v>146</v>
      </c>
      <c r="B5" s="5"/>
      <c r="C5" s="189">
        <v>200</v>
      </c>
      <c r="D5" s="183">
        <v>350</v>
      </c>
      <c r="E5" s="184">
        <v>35</v>
      </c>
      <c r="F5" s="175">
        <f t="shared" si="0"/>
        <v>0.5714285714285714</v>
      </c>
      <c r="G5" s="176">
        <f>E5*D5</f>
        <v>12250</v>
      </c>
      <c r="H5" s="177">
        <f t="shared" ref="H5:H15" si="1">G5*30</f>
        <v>367500</v>
      </c>
    </row>
    <row r="6" spans="1:8" x14ac:dyDescent="0.25">
      <c r="A6" s="191"/>
      <c r="B6" s="5"/>
      <c r="C6" s="189">
        <v>0</v>
      </c>
      <c r="D6" s="183">
        <v>0</v>
      </c>
      <c r="E6" s="184"/>
      <c r="F6" s="175" t="e">
        <f t="shared" si="0"/>
        <v>#DIV/0!</v>
      </c>
      <c r="G6" s="176">
        <f t="shared" ref="G6:G14" si="2">E6*D6</f>
        <v>0</v>
      </c>
      <c r="H6" s="177">
        <f t="shared" si="1"/>
        <v>0</v>
      </c>
    </row>
    <row r="7" spans="1:8" x14ac:dyDescent="0.25">
      <c r="A7" s="191"/>
      <c r="B7" s="5"/>
      <c r="C7" s="189">
        <v>0</v>
      </c>
      <c r="D7" s="183">
        <v>0</v>
      </c>
      <c r="E7" s="184"/>
      <c r="F7" s="175" t="e">
        <f t="shared" si="0"/>
        <v>#DIV/0!</v>
      </c>
      <c r="G7" s="176">
        <f t="shared" si="2"/>
        <v>0</v>
      </c>
      <c r="H7" s="177">
        <f t="shared" si="1"/>
        <v>0</v>
      </c>
    </row>
    <row r="8" spans="1:8" x14ac:dyDescent="0.25">
      <c r="A8" s="191"/>
      <c r="B8" s="5"/>
      <c r="C8" s="189">
        <v>0</v>
      </c>
      <c r="D8" s="183">
        <v>0</v>
      </c>
      <c r="E8" s="184"/>
      <c r="F8" s="175" t="e">
        <f t="shared" si="0"/>
        <v>#DIV/0!</v>
      </c>
      <c r="G8" s="176">
        <f t="shared" si="2"/>
        <v>0</v>
      </c>
      <c r="H8" s="177">
        <f t="shared" si="1"/>
        <v>0</v>
      </c>
    </row>
    <row r="9" spans="1:8" x14ac:dyDescent="0.25">
      <c r="A9" s="192"/>
      <c r="B9" s="5"/>
      <c r="C9" s="189">
        <v>0</v>
      </c>
      <c r="D9" s="183">
        <v>0</v>
      </c>
      <c r="E9" s="184"/>
      <c r="F9" s="175" t="e">
        <f t="shared" si="0"/>
        <v>#DIV/0!</v>
      </c>
      <c r="G9" s="176">
        <f t="shared" si="2"/>
        <v>0</v>
      </c>
      <c r="H9" s="177">
        <f t="shared" si="1"/>
        <v>0</v>
      </c>
    </row>
    <row r="10" spans="1:8" x14ac:dyDescent="0.25">
      <c r="A10" s="192"/>
      <c r="B10" s="5"/>
      <c r="C10" s="189">
        <v>0</v>
      </c>
      <c r="D10" s="183">
        <v>0</v>
      </c>
      <c r="E10" s="184"/>
      <c r="F10" s="175" t="e">
        <f t="shared" si="0"/>
        <v>#DIV/0!</v>
      </c>
      <c r="G10" s="176">
        <f t="shared" si="2"/>
        <v>0</v>
      </c>
      <c r="H10" s="177">
        <f t="shared" si="1"/>
        <v>0</v>
      </c>
    </row>
    <row r="11" spans="1:8" ht="32.25" customHeight="1" x14ac:dyDescent="0.25">
      <c r="A11" s="192"/>
      <c r="B11" s="5"/>
      <c r="C11" s="189">
        <v>0</v>
      </c>
      <c r="D11" s="183">
        <v>0</v>
      </c>
      <c r="E11" s="184"/>
      <c r="F11" s="175" t="e">
        <f t="shared" si="0"/>
        <v>#DIV/0!</v>
      </c>
      <c r="G11" s="176">
        <f t="shared" si="2"/>
        <v>0</v>
      </c>
      <c r="H11" s="177">
        <f t="shared" si="1"/>
        <v>0</v>
      </c>
    </row>
    <row r="12" spans="1:8" x14ac:dyDescent="0.25">
      <c r="A12" s="192"/>
      <c r="B12" s="5"/>
      <c r="C12" s="189">
        <v>0</v>
      </c>
      <c r="D12" s="183">
        <v>0</v>
      </c>
      <c r="E12" s="184"/>
      <c r="F12" s="175" t="e">
        <f t="shared" si="0"/>
        <v>#DIV/0!</v>
      </c>
      <c r="G12" s="176">
        <f t="shared" si="2"/>
        <v>0</v>
      </c>
      <c r="H12" s="177">
        <f t="shared" si="1"/>
        <v>0</v>
      </c>
    </row>
    <row r="13" spans="1:8" x14ac:dyDescent="0.25">
      <c r="A13" s="192"/>
      <c r="B13" s="5"/>
      <c r="C13" s="189">
        <v>0</v>
      </c>
      <c r="D13" s="183">
        <v>0</v>
      </c>
      <c r="E13" s="184"/>
      <c r="F13" s="175" t="e">
        <f t="shared" si="0"/>
        <v>#DIV/0!</v>
      </c>
      <c r="G13" s="176">
        <f t="shared" si="2"/>
        <v>0</v>
      </c>
      <c r="H13" s="177">
        <f t="shared" si="1"/>
        <v>0</v>
      </c>
    </row>
    <row r="14" spans="1:8" x14ac:dyDescent="0.25">
      <c r="A14" s="192"/>
      <c r="B14" s="5"/>
      <c r="C14" s="189">
        <v>0</v>
      </c>
      <c r="D14" s="183">
        <v>0</v>
      </c>
      <c r="E14" s="184"/>
      <c r="F14" s="175" t="e">
        <f t="shared" si="0"/>
        <v>#DIV/0!</v>
      </c>
      <c r="G14" s="176">
        <f t="shared" si="2"/>
        <v>0</v>
      </c>
      <c r="H14" s="177">
        <f t="shared" si="1"/>
        <v>0</v>
      </c>
    </row>
    <row r="15" spans="1:8" x14ac:dyDescent="0.25">
      <c r="A15" s="193"/>
      <c r="B15" s="4"/>
      <c r="C15" s="189">
        <v>0</v>
      </c>
      <c r="D15" s="183">
        <v>0</v>
      </c>
      <c r="E15" s="186"/>
      <c r="F15" s="178" t="e">
        <f t="shared" si="0"/>
        <v>#DIV/0!</v>
      </c>
      <c r="G15" s="179">
        <f>E15*D15</f>
        <v>0</v>
      </c>
      <c r="H15" s="180">
        <f t="shared" si="1"/>
        <v>0</v>
      </c>
    </row>
    <row r="16" spans="1:8" ht="15" customHeight="1" x14ac:dyDescent="0.25">
      <c r="A16" s="414" t="s">
        <v>147</v>
      </c>
      <c r="B16" s="415"/>
      <c r="C16" s="415"/>
      <c r="D16" s="415"/>
      <c r="E16" s="416"/>
      <c r="F16" s="195" t="e">
        <f>AVERAGE(F4:F15)</f>
        <v>#DIV/0!</v>
      </c>
      <c r="G16" s="163">
        <f>SUM(G4:G15)</f>
        <v>17250</v>
      </c>
      <c r="H16" s="163">
        <f>SUM(H4:H15)</f>
        <v>517500</v>
      </c>
    </row>
    <row r="17" spans="1:8" ht="15" customHeight="1" x14ac:dyDescent="0.25">
      <c r="A17" s="395" t="s">
        <v>17</v>
      </c>
      <c r="B17" s="396"/>
      <c r="C17" s="396"/>
      <c r="D17" s="396"/>
      <c r="E17" s="396"/>
      <c r="F17" s="396"/>
      <c r="G17" s="397"/>
      <c r="H17" s="164">
        <f>H16*12</f>
        <v>6210000</v>
      </c>
    </row>
    <row r="18" spans="1:8" x14ac:dyDescent="0.25">
      <c r="A18" s="294"/>
      <c r="B18" s="295"/>
      <c r="C18" s="329"/>
      <c r="D18" s="329"/>
      <c r="E18" s="329"/>
      <c r="F18" s="330"/>
      <c r="G18" s="331"/>
      <c r="H18" s="16"/>
    </row>
    <row r="19" spans="1:8" x14ac:dyDescent="0.25">
      <c r="A19" s="1" t="s">
        <v>112</v>
      </c>
      <c r="B19" s="1" t="s">
        <v>113</v>
      </c>
    </row>
    <row r="20" spans="1:8" x14ac:dyDescent="0.25">
      <c r="A20" s="75" t="s">
        <v>148</v>
      </c>
      <c r="B20" s="83"/>
    </row>
    <row r="21" spans="1:8" x14ac:dyDescent="0.25">
      <c r="A21" s="86" t="s">
        <v>149</v>
      </c>
      <c r="B21" s="87"/>
    </row>
    <row r="22" spans="1:8" x14ac:dyDescent="0.25">
      <c r="A22" s="86" t="s">
        <v>150</v>
      </c>
      <c r="B22" s="87"/>
    </row>
    <row r="23" spans="1:8" x14ac:dyDescent="0.25">
      <c r="A23" s="89" t="s">
        <v>151</v>
      </c>
      <c r="B23" s="90"/>
    </row>
  </sheetData>
  <mergeCells count="6">
    <mergeCell ref="B2:C2"/>
    <mergeCell ref="D2:E2"/>
    <mergeCell ref="F2:H2"/>
    <mergeCell ref="A17:G17"/>
    <mergeCell ref="A1:H1"/>
    <mergeCell ref="A16:E16"/>
  </mergeCells>
  <pageMargins left="0.7" right="0.7" top="0.75" bottom="0.75" header="0.3" footer="0.3"/>
  <pageSetup scale="81"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ca91460-e25a-4e16-ae7b-82dd8090e3ae" xsi:nil="true"/>
    <lcf76f155ced4ddcb4097134ff3c332f xmlns="ac3fb3e3-a907-43f0-bfd3-de3bdbdd4cdc">
      <Terms xmlns="http://schemas.microsoft.com/office/infopath/2007/PartnerControls"/>
    </lcf76f155ced4ddcb4097134ff3c332f>
    <_dlc_DocId xmlns="2ca91460-e25a-4e16-ae7b-82dd8090e3ae">NXNY7HK67DDQ-557697648-628971</_dlc_DocId>
    <_dlc_DocIdUrl xmlns="2ca91460-e25a-4e16-ae7b-82dd8090e3ae">
      <Url>https://sdfcmv.sharepoint.com/sites/FileServer/_layouts/15/DocIdRedir.aspx?ID=NXNY7HK67DDQ-557697648-628971</Url>
      <Description>NXNY7HK67DDQ-557697648-628971</Description>
    </_dlc_DocIdUrl>
    <SharedWithUsers xmlns="2ca91460-e25a-4e16-ae7b-82dd8090e3ae">
      <UserInfo>
        <DisplayName>Zeenad</DisplayName>
        <AccountId>11</AccountId>
        <AccountType/>
      </UserInfo>
    </SharedWithUsers>
    <_Flow_SignoffStatus xmlns="ac3fb3e3-a907-43f0-bfd3-de3bdbdd4cdc" xsi:nil="true"/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75D0F1E6C387C49B7B63257B04CB069" ma:contentTypeVersion="19" ma:contentTypeDescription="Create a new document." ma:contentTypeScope="" ma:versionID="ff4bb2ac0a4ad3aaf915ac02a8fd74fe">
  <xsd:schema xmlns:xsd="http://www.w3.org/2001/XMLSchema" xmlns:xs="http://www.w3.org/2001/XMLSchema" xmlns:p="http://schemas.microsoft.com/office/2006/metadata/properties" xmlns:ns2="2ca91460-e25a-4e16-ae7b-82dd8090e3ae" xmlns:ns3="ac3fb3e3-a907-43f0-bfd3-de3bdbdd4cdc" targetNamespace="http://schemas.microsoft.com/office/2006/metadata/properties" ma:root="true" ma:fieldsID="b4bc1524b4309e3974e4fe93e40a65c0" ns2:_="" ns3:_="">
    <xsd:import namespace="2ca91460-e25a-4e16-ae7b-82dd8090e3ae"/>
    <xsd:import namespace="ac3fb3e3-a907-43f0-bfd3-de3bdbdd4cdc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2:_dlc_DocId" minOccurs="0"/>
                <xsd:element ref="ns2:_dlc_DocIdUrl" minOccurs="0"/>
                <xsd:element ref="ns2:_dlc_DocIdPersistId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_Flow_SignoffStatu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a91460-e25a-4e16-ae7b-82dd8090e3a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_dlc_DocId" ma:index="20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21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2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26" nillable="true" ma:displayName="Taxonomy Catch All Column" ma:hidden="true" ma:list="{baa70111-8d0f-446e-a2f4-9e47c3170518}" ma:internalName="TaxCatchAll" ma:showField="CatchAllData" ma:web="2ca91460-e25a-4e16-ae7b-82dd8090e3a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3fb3e3-a907-43f0-bfd3-de3bdbdd4cd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927b0f66-4110-4188-acba-59fa3212cd5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_Flow_SignoffStatus" ma:index="28" nillable="true" ma:displayName="Sign-off status" ma:internalName="Sign_x002d_off_x0020_status">
      <xsd:simpleType>
        <xsd:restriction base="dms:Text"/>
      </xsd:simple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EFADEA4-F1A9-4346-B7DA-09E50FA8609C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99EE5347-4D93-4A5A-B584-18FE1ABA675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920257F-3F75-4FD7-9D4B-F89E437FF786}">
  <ds:schemaRefs>
    <ds:schemaRef ds:uri="http://schemas.microsoft.com/office/2006/metadata/properties"/>
    <ds:schemaRef ds:uri="http://schemas.microsoft.com/office/infopath/2007/PartnerControls"/>
    <ds:schemaRef ds:uri="2ca91460-e25a-4e16-ae7b-82dd8090e3ae"/>
    <ds:schemaRef ds:uri="ac3fb3e3-a907-43f0-bfd3-de3bdbdd4cdc"/>
  </ds:schemaRefs>
</ds:datastoreItem>
</file>

<file path=customXml/itemProps4.xml><?xml version="1.0" encoding="utf-8"?>
<ds:datastoreItem xmlns:ds="http://schemas.openxmlformats.org/officeDocument/2006/customXml" ds:itemID="{27904C36-5314-42BC-A51E-D5F2050C023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11</vt:i4>
      </vt:variant>
    </vt:vector>
  </HeadingPairs>
  <TitlesOfParts>
    <vt:vector size="25" baseType="lpstr">
      <vt:lpstr>Bakery</vt:lpstr>
      <vt:lpstr>Big Game Fishing</vt:lpstr>
      <vt:lpstr>Boatyard</vt:lpstr>
      <vt:lpstr>Brick-Making</vt:lpstr>
      <vt:lpstr>Dive Center</vt:lpstr>
      <vt:lpstr>Fishing</vt:lpstr>
      <vt:lpstr>Garage</vt:lpstr>
      <vt:lpstr>Guesthouse</vt:lpstr>
      <vt:lpstr>Healthcare</vt:lpstr>
      <vt:lpstr>Printing</vt:lpstr>
      <vt:lpstr>Safari</vt:lpstr>
      <vt:lpstr>Trade</vt:lpstr>
      <vt:lpstr>Travel Agency</vt:lpstr>
      <vt:lpstr>Services (General)</vt:lpstr>
      <vt:lpstr>Bakery!Print_Area</vt:lpstr>
      <vt:lpstr>'Big Game Fishing'!Print_Area</vt:lpstr>
      <vt:lpstr>Boatyard!Print_Area</vt:lpstr>
      <vt:lpstr>'Brick-Making'!Print_Area</vt:lpstr>
      <vt:lpstr>'Dive Center'!Print_Area</vt:lpstr>
      <vt:lpstr>Garage!Print_Area</vt:lpstr>
      <vt:lpstr>Guesthouse!Print_Area</vt:lpstr>
      <vt:lpstr>Healthcare!Print_Area</vt:lpstr>
      <vt:lpstr>Printing!Print_Area</vt:lpstr>
      <vt:lpstr>Safari!Print_Area</vt:lpstr>
      <vt:lpstr>'Services (General)'!Print_Area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Mariyam Mahin</dc:creator>
  <cp:keywords/>
  <dc:description/>
  <cp:lastModifiedBy>Mariyam Shazna</cp:lastModifiedBy>
  <cp:revision/>
  <dcterms:created xsi:type="dcterms:W3CDTF">2023-05-21T04:30:15Z</dcterms:created>
  <dcterms:modified xsi:type="dcterms:W3CDTF">2023-06-04T05:16:15Z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0x010100075D0F1E6C387C49B7B63257B04CB069</vt:lpwstr>
  </property>
  <property fmtid="{D5CDD505-2E9C-101B-9397-08002B2CF9AE}" pid="3" name="_dlc_DocIdItemGuid">
    <vt:lpwstr>9a38dd61-d62a-4b54-8e3e-9b15df60ac39</vt:lpwstr>
  </property>
  <property fmtid="{D5CDD505-2E9C-101B-9397-08002B2CF9AE}" pid="4" name="MediaServiceImageTags">
    <vt:lpwstr/>
  </property>
</Properties>
</file>